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KROS 2020\"/>
    </mc:Choice>
  </mc:AlternateContent>
  <bookViews>
    <workbookView xWindow="0" yWindow="0" windowWidth="23040" windowHeight="9384" activeTab="13"/>
  </bookViews>
  <sheets>
    <sheet name="Rekapitulace stavby" sheetId="1" r:id="rId1"/>
    <sheet name="A.1 - Stavební část 1.PP+..." sheetId="2" r:id="rId2"/>
    <sheet name="A.2 - Zdravotně technické..." sheetId="3" r:id="rId3"/>
    <sheet name="A.3 - Plynová zařízení" sheetId="4" r:id="rId4"/>
    <sheet name="A.4 - Vytápění" sheetId="5" r:id="rId5"/>
    <sheet name="A.5 - Elektro - silnoproud" sheetId="6" r:id="rId6"/>
    <sheet name="A.6 - Elektro - slaboproud" sheetId="7" r:id="rId7"/>
    <sheet name="Slabobroud" sheetId="14" r:id="rId8"/>
    <sheet name="B.1 - Stavební část 2.NP" sheetId="8" r:id="rId9"/>
    <sheet name="B.2 - Zdravotně technické..." sheetId="9" r:id="rId10"/>
    <sheet name="B.3 - Plynová zařízení" sheetId="10" r:id="rId11"/>
    <sheet name="B.4 - Vytápění" sheetId="11" r:id="rId12"/>
    <sheet name="B.5 - Elektro-silnoproud" sheetId="12" r:id="rId13"/>
    <sheet name="B.6 - Elektro - slaboproud" sheetId="13" r:id="rId14"/>
    <sheet name="Slaboproud 2.NP" sheetId="15" r:id="rId15"/>
  </sheets>
  <definedNames>
    <definedName name="_xlnm._FilterDatabase" localSheetId="1" hidden="1">'A.1 - Stavební část 1.PP+...'!$C$139:$K$633</definedName>
    <definedName name="_xlnm._FilterDatabase" localSheetId="2" hidden="1">'A.2 - Zdravotně technické...'!$C$132:$K$393</definedName>
    <definedName name="_xlnm._FilterDatabase" localSheetId="3" hidden="1">'A.3 - Plynová zařízení'!$C$131:$K$193</definedName>
    <definedName name="_xlnm._FilterDatabase" localSheetId="4" hidden="1">'A.4 - Vytápění'!$C$131:$K$290</definedName>
    <definedName name="_xlnm._FilterDatabase" localSheetId="5" hidden="1">'A.5 - Elektro - silnoproud'!$C$128:$K$234</definedName>
    <definedName name="_xlnm._FilterDatabase" localSheetId="6" hidden="1">'A.6 - Elektro - slaboproud'!$C$121:$K$125</definedName>
    <definedName name="_xlnm._FilterDatabase" localSheetId="8" hidden="1">'B.1 - Stavební část 2.NP'!$C$145:$K$701</definedName>
    <definedName name="_xlnm._FilterDatabase" localSheetId="9" hidden="1">'B.2 - Zdravotně technické...'!$C$132:$K$349</definedName>
    <definedName name="_xlnm._FilterDatabase" localSheetId="10" hidden="1">'B.3 - Plynová zařízení'!$C$130:$K$180</definedName>
    <definedName name="_xlnm._FilterDatabase" localSheetId="11" hidden="1">'B.4 - Vytápění'!$C$129:$K$229</definedName>
    <definedName name="_xlnm._FilterDatabase" localSheetId="12" hidden="1">'B.5 - Elektro-silnoproud'!$C$128:$K$216</definedName>
    <definedName name="_xlnm._FilterDatabase" localSheetId="13" hidden="1">'B.6 - Elektro - slaboproud'!$C$121:$K$125</definedName>
    <definedName name="_xlnm.Print_Titles" localSheetId="1">'A.1 - Stavební část 1.PP+...'!$139:$139</definedName>
    <definedName name="_xlnm.Print_Titles" localSheetId="2">'A.2 - Zdravotně technické...'!$132:$132</definedName>
    <definedName name="_xlnm.Print_Titles" localSheetId="3">'A.3 - Plynová zařízení'!$131:$131</definedName>
    <definedName name="_xlnm.Print_Titles" localSheetId="4">'A.4 - Vytápění'!$131:$131</definedName>
    <definedName name="_xlnm.Print_Titles" localSheetId="5">'A.5 - Elektro - silnoproud'!$128:$128</definedName>
    <definedName name="_xlnm.Print_Titles" localSheetId="6">'A.6 - Elektro - slaboproud'!$121:$121</definedName>
    <definedName name="_xlnm.Print_Titles" localSheetId="8">'B.1 - Stavební část 2.NP'!$145:$145</definedName>
    <definedName name="_xlnm.Print_Titles" localSheetId="9">'B.2 - Zdravotně technické...'!$132:$132</definedName>
    <definedName name="_xlnm.Print_Titles" localSheetId="10">'B.3 - Plynová zařízení'!$130:$130</definedName>
    <definedName name="_xlnm.Print_Titles" localSheetId="11">'B.4 - Vytápění'!$129:$129</definedName>
    <definedName name="_xlnm.Print_Titles" localSheetId="12">'B.5 - Elektro-silnoproud'!$128:$128</definedName>
    <definedName name="_xlnm.Print_Titles" localSheetId="13">'B.6 - Elektro - slaboproud'!$121:$121</definedName>
    <definedName name="_xlnm.Print_Titles" localSheetId="0">'Rekapitulace stavby'!$92:$92</definedName>
    <definedName name="_xlnm.Print_Titles" localSheetId="7">Slabobroud!$3:$3</definedName>
    <definedName name="_xlnm.Print_Titles" localSheetId="14">'Slaboproud 2.NP'!$3:$3</definedName>
    <definedName name="_xlnm.Print_Area" localSheetId="1">'A.1 - Stavební část 1.PP+...'!$C$4:$J$76,'A.1 - Stavební část 1.PP+...'!$C$82:$J$119,'A.1 - Stavební část 1.PP+...'!$C$125:$K$633</definedName>
    <definedName name="_xlnm.Print_Area" localSheetId="2">'A.2 - Zdravotně technické...'!$C$4:$J$76,'A.2 - Zdravotně technické...'!$C$82:$J$112,'A.2 - Zdravotně technické...'!$C$118:$K$393</definedName>
    <definedName name="_xlnm.Print_Area" localSheetId="3">'A.3 - Plynová zařízení'!$C$4:$J$76,'A.3 - Plynová zařízení'!$C$82:$J$111,'A.3 - Plynová zařízení'!$C$117:$K$193</definedName>
    <definedName name="_xlnm.Print_Area" localSheetId="4">'A.4 - Vytápění'!$C$4:$J$76,'A.4 - Vytápění'!$C$82:$J$111,'A.4 - Vytápění'!$C$117:$K$290</definedName>
    <definedName name="_xlnm.Print_Area" localSheetId="5">'A.5 - Elektro - silnoproud'!$C$4:$J$76,'A.5 - Elektro - silnoproud'!$C$82:$J$108,'A.5 - Elektro - silnoproud'!$C$114:$K$234</definedName>
    <definedName name="_xlnm.Print_Area" localSheetId="6">'A.6 - Elektro - slaboproud'!$C$4:$J$76,'A.6 - Elektro - slaboproud'!$C$82:$J$101,'A.6 - Elektro - slaboproud'!$C$107:$K$125</definedName>
    <definedName name="_xlnm.Print_Area" localSheetId="8">'B.1 - Stavební část 2.NP'!$C$4:$J$76,'B.1 - Stavební část 2.NP'!$C$82:$J$125,'B.1 - Stavební část 2.NP'!$C$131:$K$701</definedName>
    <definedName name="_xlnm.Print_Area" localSheetId="9">'B.2 - Zdravotně technické...'!$C$4:$J$76,'B.2 - Zdravotně technické...'!$C$82:$J$112,'B.2 - Zdravotně technické...'!$C$118:$K$349</definedName>
    <definedName name="_xlnm.Print_Area" localSheetId="10">'B.3 - Plynová zařízení'!$C$4:$J$76,'B.3 - Plynová zařízení'!$C$82:$J$110,'B.3 - Plynová zařízení'!$C$116:$K$180</definedName>
    <definedName name="_xlnm.Print_Area" localSheetId="11">'B.4 - Vytápění'!$C$4:$J$76,'B.4 - Vytápění'!$C$82:$J$109,'B.4 - Vytápění'!$C$115:$K$229</definedName>
    <definedName name="_xlnm.Print_Area" localSheetId="12">'B.5 - Elektro-silnoproud'!$C$4:$J$76,'B.5 - Elektro-silnoproud'!$C$82:$J$108,'B.5 - Elektro-silnoproud'!$C$114:$K$216</definedName>
    <definedName name="_xlnm.Print_Area" localSheetId="13">'B.6 - Elektro - slaboproud'!$C$4:$J$76,'B.6 - Elektro - slaboproud'!$C$82:$J$101,'B.6 - Elektro - slaboproud'!$C$107:$K$125</definedName>
    <definedName name="_xlnm.Print_Area" localSheetId="0">'Rekapitulace stavby'!$D$4:$AO$76,'Rekapitulace stavby'!$C$82:$AQ$109</definedName>
    <definedName name="_xlnm.Print_Area" localSheetId="7">Slabobroud!$A$1:$I$28</definedName>
    <definedName name="_xlnm.Print_Area" localSheetId="14">'Slaboproud 2.NP'!$A$1:$I$49</definedName>
  </definedNames>
  <calcPr calcId="152511"/>
</workbook>
</file>

<file path=xl/calcChain.xml><?xml version="1.0" encoding="utf-8"?>
<calcChain xmlns="http://schemas.openxmlformats.org/spreadsheetml/2006/main">
  <c r="I47" i="15" l="1"/>
  <c r="I46" i="15"/>
  <c r="I45" i="15"/>
  <c r="I44" i="15"/>
  <c r="I43" i="15"/>
  <c r="I42" i="15"/>
  <c r="I41" i="15"/>
  <c r="I40" i="15"/>
  <c r="I39" i="15"/>
  <c r="I38" i="15"/>
  <c r="I37" i="15"/>
  <c r="I35" i="15"/>
  <c r="I34" i="15"/>
  <c r="I33" i="15"/>
  <c r="I32" i="15"/>
  <c r="I31" i="15"/>
  <c r="I30" i="15"/>
  <c r="I29" i="15"/>
  <c r="I26" i="15"/>
  <c r="I25" i="15"/>
  <c r="I24" i="15"/>
  <c r="I23" i="15"/>
  <c r="I21" i="15"/>
  <c r="I20" i="15"/>
  <c r="I18" i="15"/>
  <c r="I17" i="15"/>
  <c r="I15" i="15"/>
  <c r="I14" i="15"/>
  <c r="I13" i="15"/>
  <c r="I12" i="15"/>
  <c r="I11" i="15"/>
  <c r="I10" i="15"/>
  <c r="I9" i="15"/>
  <c r="I8" i="15"/>
  <c r="I7" i="15"/>
  <c r="I6" i="15"/>
  <c r="I5" i="15"/>
  <c r="I26" i="14"/>
  <c r="I25" i="14"/>
  <c r="I24" i="14"/>
  <c r="I23" i="14"/>
  <c r="I22" i="14"/>
  <c r="I21" i="14"/>
  <c r="I20" i="14"/>
  <c r="I18" i="14"/>
  <c r="I17" i="14"/>
  <c r="I13" i="14"/>
  <c r="I12" i="14"/>
  <c r="I11" i="14"/>
  <c r="I10" i="14"/>
  <c r="I9" i="14"/>
  <c r="I8" i="14"/>
  <c r="I7" i="14"/>
  <c r="I6" i="14"/>
  <c r="I5" i="14"/>
  <c r="I49" i="15" l="1"/>
  <c r="I125" i="13" s="1"/>
  <c r="I28" i="14"/>
  <c r="I125" i="7" s="1"/>
  <c r="J39" i="13"/>
  <c r="J38" i="13"/>
  <c r="AY108" i="1"/>
  <c r="J37" i="13"/>
  <c r="AX108" i="1" s="1"/>
  <c r="BI125" i="13"/>
  <c r="F39" i="13" s="1"/>
  <c r="BD108" i="1" s="1"/>
  <c r="BH125" i="13"/>
  <c r="F38" i="13" s="1"/>
  <c r="BC108" i="1" s="1"/>
  <c r="BG125" i="13"/>
  <c r="F37" i="13" s="1"/>
  <c r="BF125" i="13"/>
  <c r="T125" i="13"/>
  <c r="T124" i="13"/>
  <c r="T123" i="13"/>
  <c r="T122" i="13" s="1"/>
  <c r="R125" i="13"/>
  <c r="R124" i="13"/>
  <c r="R123" i="13"/>
  <c r="R122" i="13" s="1"/>
  <c r="P125" i="13"/>
  <c r="P124" i="13"/>
  <c r="P123" i="13"/>
  <c r="P122" i="13" s="1"/>
  <c r="AU108" i="1" s="1"/>
  <c r="J119" i="13"/>
  <c r="J118" i="13"/>
  <c r="F118" i="13"/>
  <c r="F116" i="13"/>
  <c r="E114" i="13"/>
  <c r="J94" i="13"/>
  <c r="J93" i="13"/>
  <c r="F93" i="13"/>
  <c r="F91" i="13"/>
  <c r="E89" i="13"/>
  <c r="J20" i="13"/>
  <c r="E20" i="13"/>
  <c r="F119" i="13"/>
  <c r="J19" i="13"/>
  <c r="J14" i="13"/>
  <c r="J116" i="13" s="1"/>
  <c r="E7" i="13"/>
  <c r="E85" i="13"/>
  <c r="J39" i="12"/>
  <c r="J38" i="12"/>
  <c r="AY107" i="1"/>
  <c r="J37" i="12"/>
  <c r="AX107" i="1" s="1"/>
  <c r="BI216" i="12"/>
  <c r="BH216" i="12"/>
  <c r="BG216" i="12"/>
  <c r="BF216" i="12"/>
  <c r="T216" i="12"/>
  <c r="R216" i="12"/>
  <c r="P216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13" i="12"/>
  <c r="BH213" i="12"/>
  <c r="BG213" i="12"/>
  <c r="BF213" i="12"/>
  <c r="T213" i="12"/>
  <c r="R213" i="12"/>
  <c r="P213" i="12"/>
  <c r="BI212" i="12"/>
  <c r="BH212" i="12"/>
  <c r="BG212" i="12"/>
  <c r="BF212" i="12"/>
  <c r="T212" i="12"/>
  <c r="R212" i="12"/>
  <c r="P212" i="12"/>
  <c r="BI211" i="12"/>
  <c r="BH211" i="12"/>
  <c r="BG211" i="12"/>
  <c r="BF211" i="12"/>
  <c r="T211" i="12"/>
  <c r="R211" i="12"/>
  <c r="P211" i="12"/>
  <c r="BI208" i="12"/>
  <c r="BH208" i="12"/>
  <c r="BG208" i="12"/>
  <c r="BF208" i="12"/>
  <c r="T208" i="12"/>
  <c r="R208" i="12"/>
  <c r="P208" i="12"/>
  <c r="BI207" i="12"/>
  <c r="BH207" i="12"/>
  <c r="BG207" i="12"/>
  <c r="BF207" i="12"/>
  <c r="T207" i="12"/>
  <c r="R207" i="12"/>
  <c r="P207" i="12"/>
  <c r="BI206" i="12"/>
  <c r="BH206" i="12"/>
  <c r="BG206" i="12"/>
  <c r="BF206" i="12"/>
  <c r="T206" i="12"/>
  <c r="R206" i="12"/>
  <c r="P206" i="12"/>
  <c r="BI205" i="12"/>
  <c r="BH205" i="12"/>
  <c r="BG205" i="12"/>
  <c r="BF205" i="12"/>
  <c r="T205" i="12"/>
  <c r="R205" i="12"/>
  <c r="P205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201" i="12"/>
  <c r="BH201" i="12"/>
  <c r="BG201" i="12"/>
  <c r="BF201" i="12"/>
  <c r="T201" i="12"/>
  <c r="R201" i="12"/>
  <c r="P201" i="12"/>
  <c r="BI200" i="12"/>
  <c r="BH200" i="12"/>
  <c r="BG200" i="12"/>
  <c r="BF200" i="12"/>
  <c r="T200" i="12"/>
  <c r="R200" i="12"/>
  <c r="P200" i="12"/>
  <c r="BI199" i="12"/>
  <c r="BH199" i="12"/>
  <c r="BG199" i="12"/>
  <c r="BF199" i="12"/>
  <c r="T199" i="12"/>
  <c r="R199" i="12"/>
  <c r="P199" i="12"/>
  <c r="BI198" i="12"/>
  <c r="BH198" i="12"/>
  <c r="BG198" i="12"/>
  <c r="BF198" i="12"/>
  <c r="T198" i="12"/>
  <c r="R198" i="12"/>
  <c r="P198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3" i="12"/>
  <c r="BH193" i="12"/>
  <c r="BG193" i="12"/>
  <c r="BF193" i="12"/>
  <c r="T193" i="12"/>
  <c r="R193" i="12"/>
  <c r="P193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6" i="12"/>
  <c r="BH176" i="12"/>
  <c r="BG176" i="12"/>
  <c r="BF176" i="12"/>
  <c r="T176" i="12"/>
  <c r="R176" i="12"/>
  <c r="P176" i="12"/>
  <c r="BI175" i="12"/>
  <c r="BH175" i="12"/>
  <c r="BG175" i="12"/>
  <c r="BF175" i="12"/>
  <c r="T175" i="12"/>
  <c r="R175" i="12"/>
  <c r="P175" i="12"/>
  <c r="BI174" i="12"/>
  <c r="BH174" i="12"/>
  <c r="BG174" i="12"/>
  <c r="BF174" i="12"/>
  <c r="T174" i="12"/>
  <c r="R174" i="12"/>
  <c r="P174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61" i="12"/>
  <c r="BH161" i="12"/>
  <c r="BG161" i="12"/>
  <c r="BF161" i="12"/>
  <c r="T161" i="12"/>
  <c r="R161" i="12"/>
  <c r="P161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1" i="12"/>
  <c r="BH141" i="12"/>
  <c r="BG141" i="12"/>
  <c r="BF141" i="12"/>
  <c r="T141" i="12"/>
  <c r="T140" i="12"/>
  <c r="R141" i="12"/>
  <c r="R140" i="12" s="1"/>
  <c r="P141" i="12"/>
  <c r="P140" i="12"/>
  <c r="BI139" i="12"/>
  <c r="BH139" i="12"/>
  <c r="BG139" i="12"/>
  <c r="BF139" i="12"/>
  <c r="T139" i="12"/>
  <c r="T138" i="12" s="1"/>
  <c r="R139" i="12"/>
  <c r="R138" i="12"/>
  <c r="P139" i="12"/>
  <c r="P138" i="12" s="1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J126" i="12"/>
  <c r="J125" i="12"/>
  <c r="F125" i="12"/>
  <c r="F123" i="12"/>
  <c r="E121" i="12"/>
  <c r="J94" i="12"/>
  <c r="J93" i="12"/>
  <c r="F93" i="12"/>
  <c r="F91" i="12"/>
  <c r="E89" i="12"/>
  <c r="J20" i="12"/>
  <c r="E20" i="12"/>
  <c r="F94" i="12"/>
  <c r="J19" i="12"/>
  <c r="J14" i="12"/>
  <c r="J91" i="12" s="1"/>
  <c r="E7" i="12"/>
  <c r="E85" i="12"/>
  <c r="J39" i="11"/>
  <c r="J38" i="11"/>
  <c r="AY106" i="1"/>
  <c r="J37" i="11"/>
  <c r="AX106" i="1" s="1"/>
  <c r="BI220" i="11"/>
  <c r="BH220" i="11"/>
  <c r="BG220" i="11"/>
  <c r="BF220" i="11"/>
  <c r="T220" i="11"/>
  <c r="R220" i="11"/>
  <c r="P220" i="11"/>
  <c r="BI215" i="11"/>
  <c r="BH215" i="11"/>
  <c r="BG215" i="11"/>
  <c r="BF215" i="11"/>
  <c r="T215" i="11"/>
  <c r="R215" i="11"/>
  <c r="P215" i="11"/>
  <c r="BI209" i="11"/>
  <c r="BH209" i="11"/>
  <c r="BG209" i="11"/>
  <c r="BF209" i="11"/>
  <c r="T209" i="11"/>
  <c r="R209" i="11"/>
  <c r="P209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2" i="11"/>
  <c r="BH202" i="11"/>
  <c r="BG202" i="11"/>
  <c r="BF202" i="11"/>
  <c r="T202" i="11"/>
  <c r="R202" i="11"/>
  <c r="P202" i="11"/>
  <c r="BI200" i="11"/>
  <c r="BH200" i="11"/>
  <c r="BG200" i="11"/>
  <c r="BF200" i="11"/>
  <c r="T200" i="11"/>
  <c r="R200" i="11"/>
  <c r="P200" i="11"/>
  <c r="BI195" i="11"/>
  <c r="BH195" i="11"/>
  <c r="BG195" i="11"/>
  <c r="BF195" i="11"/>
  <c r="T195" i="11"/>
  <c r="R195" i="11"/>
  <c r="P195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J127" i="11"/>
  <c r="J126" i="11"/>
  <c r="F126" i="11"/>
  <c r="F124" i="11"/>
  <c r="E122" i="11"/>
  <c r="J94" i="11"/>
  <c r="J93" i="11"/>
  <c r="F93" i="11"/>
  <c r="F91" i="11"/>
  <c r="E89" i="11"/>
  <c r="J20" i="11"/>
  <c r="E20" i="11"/>
  <c r="F127" i="11" s="1"/>
  <c r="J19" i="11"/>
  <c r="J14" i="11"/>
  <c r="J124" i="11"/>
  <c r="E7" i="11"/>
  <c r="E118" i="11" s="1"/>
  <c r="J39" i="10"/>
  <c r="J38" i="10"/>
  <c r="AY105" i="1" s="1"/>
  <c r="J37" i="10"/>
  <c r="AX105" i="1"/>
  <c r="BI179" i="10"/>
  <c r="BH179" i="10"/>
  <c r="BG179" i="10"/>
  <c r="BF179" i="10"/>
  <c r="T179" i="10"/>
  <c r="T178" i="10" s="1"/>
  <c r="R179" i="10"/>
  <c r="R178" i="10"/>
  <c r="P179" i="10"/>
  <c r="P178" i="10" s="1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R171" i="10"/>
  <c r="P171" i="10"/>
  <c r="BI169" i="10"/>
  <c r="BH169" i="10"/>
  <c r="BG169" i="10"/>
  <c r="BF169" i="10"/>
  <c r="T169" i="10"/>
  <c r="R169" i="10"/>
  <c r="P169" i="10"/>
  <c r="BI167" i="10"/>
  <c r="BH167" i="10"/>
  <c r="BG167" i="10"/>
  <c r="BF167" i="10"/>
  <c r="T167" i="10"/>
  <c r="R167" i="10"/>
  <c r="P167" i="10"/>
  <c r="BI163" i="10"/>
  <c r="BH163" i="10"/>
  <c r="BG163" i="10"/>
  <c r="BF163" i="10"/>
  <c r="T163" i="10"/>
  <c r="T162" i="10" s="1"/>
  <c r="R163" i="10"/>
  <c r="R162" i="10"/>
  <c r="P163" i="10"/>
  <c r="P162" i="10" s="1"/>
  <c r="BI160" i="10"/>
  <c r="BH160" i="10"/>
  <c r="BG160" i="10"/>
  <c r="BF160" i="10"/>
  <c r="T160" i="10"/>
  <c r="T159" i="10"/>
  <c r="R160" i="10"/>
  <c r="R159" i="10" s="1"/>
  <c r="P160" i="10"/>
  <c r="P159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T133" i="10"/>
  <c r="R134" i="10"/>
  <c r="R133" i="10" s="1"/>
  <c r="P134" i="10"/>
  <c r="P133" i="10"/>
  <c r="J128" i="10"/>
  <c r="J127" i="10"/>
  <c r="F127" i="10"/>
  <c r="F125" i="10"/>
  <c r="E123" i="10"/>
  <c r="J94" i="10"/>
  <c r="J93" i="10"/>
  <c r="F93" i="10"/>
  <c r="F91" i="10"/>
  <c r="E89" i="10"/>
  <c r="J20" i="10"/>
  <c r="E20" i="10"/>
  <c r="F94" i="10"/>
  <c r="J19" i="10"/>
  <c r="J14" i="10"/>
  <c r="J125" i="10"/>
  <c r="E7" i="10"/>
  <c r="E119" i="10" s="1"/>
  <c r="J39" i="9"/>
  <c r="J38" i="9"/>
  <c r="AY104" i="1"/>
  <c r="J37" i="9"/>
  <c r="AX104" i="1" s="1"/>
  <c r="BI348" i="9"/>
  <c r="BH348" i="9"/>
  <c r="BG348" i="9"/>
  <c r="BF348" i="9"/>
  <c r="T348" i="9"/>
  <c r="T347" i="9"/>
  <c r="R348" i="9"/>
  <c r="R347" i="9" s="1"/>
  <c r="P348" i="9"/>
  <c r="P347" i="9"/>
  <c r="BI345" i="9"/>
  <c r="BH345" i="9"/>
  <c r="BG345" i="9"/>
  <c r="BF345" i="9"/>
  <c r="T345" i="9"/>
  <c r="T344" i="9" s="1"/>
  <c r="R345" i="9"/>
  <c r="R344" i="9"/>
  <c r="P345" i="9"/>
  <c r="P344" i="9" s="1"/>
  <c r="BI342" i="9"/>
  <c r="BH342" i="9"/>
  <c r="BG342" i="9"/>
  <c r="BF342" i="9"/>
  <c r="T342" i="9"/>
  <c r="R342" i="9"/>
  <c r="P342" i="9"/>
  <c r="BI340" i="9"/>
  <c r="BH340" i="9"/>
  <c r="BG340" i="9"/>
  <c r="BF340" i="9"/>
  <c r="T340" i="9"/>
  <c r="R340" i="9"/>
  <c r="P340" i="9"/>
  <c r="BI338" i="9"/>
  <c r="BH338" i="9"/>
  <c r="BG338" i="9"/>
  <c r="BF338" i="9"/>
  <c r="T338" i="9"/>
  <c r="R338" i="9"/>
  <c r="P338" i="9"/>
  <c r="BI336" i="9"/>
  <c r="BH336" i="9"/>
  <c r="BG336" i="9"/>
  <c r="BF336" i="9"/>
  <c r="T336" i="9"/>
  <c r="R336" i="9"/>
  <c r="P336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30" i="9"/>
  <c r="BH330" i="9"/>
  <c r="BG330" i="9"/>
  <c r="BF330" i="9"/>
  <c r="T330" i="9"/>
  <c r="R330" i="9"/>
  <c r="P330" i="9"/>
  <c r="BI328" i="9"/>
  <c r="BH328" i="9"/>
  <c r="BG328" i="9"/>
  <c r="BF328" i="9"/>
  <c r="T328" i="9"/>
  <c r="R328" i="9"/>
  <c r="P328" i="9"/>
  <c r="BI326" i="9"/>
  <c r="BH326" i="9"/>
  <c r="BG326" i="9"/>
  <c r="BF326" i="9"/>
  <c r="T326" i="9"/>
  <c r="R326" i="9"/>
  <c r="P326" i="9"/>
  <c r="BI324" i="9"/>
  <c r="BH324" i="9"/>
  <c r="BG324" i="9"/>
  <c r="BF324" i="9"/>
  <c r="T324" i="9"/>
  <c r="R324" i="9"/>
  <c r="P324" i="9"/>
  <c r="BI322" i="9"/>
  <c r="BH322" i="9"/>
  <c r="BG322" i="9"/>
  <c r="BF322" i="9"/>
  <c r="T322" i="9"/>
  <c r="R322" i="9"/>
  <c r="P322" i="9"/>
  <c r="BI320" i="9"/>
  <c r="BH320" i="9"/>
  <c r="BG320" i="9"/>
  <c r="BF320" i="9"/>
  <c r="T320" i="9"/>
  <c r="R320" i="9"/>
  <c r="P320" i="9"/>
  <c r="BI318" i="9"/>
  <c r="BH318" i="9"/>
  <c r="BG318" i="9"/>
  <c r="BF318" i="9"/>
  <c r="T318" i="9"/>
  <c r="R318" i="9"/>
  <c r="P318" i="9"/>
  <c r="BI316" i="9"/>
  <c r="BH316" i="9"/>
  <c r="BG316" i="9"/>
  <c r="BF316" i="9"/>
  <c r="T316" i="9"/>
  <c r="R316" i="9"/>
  <c r="P316" i="9"/>
  <c r="BI314" i="9"/>
  <c r="BH314" i="9"/>
  <c r="BG314" i="9"/>
  <c r="BF314" i="9"/>
  <c r="T314" i="9"/>
  <c r="R314" i="9"/>
  <c r="P314" i="9"/>
  <c r="BI312" i="9"/>
  <c r="BH312" i="9"/>
  <c r="BG312" i="9"/>
  <c r="BF312" i="9"/>
  <c r="T312" i="9"/>
  <c r="R312" i="9"/>
  <c r="P312" i="9"/>
  <c r="BI310" i="9"/>
  <c r="BH310" i="9"/>
  <c r="BG310" i="9"/>
  <c r="BF310" i="9"/>
  <c r="T310" i="9"/>
  <c r="R310" i="9"/>
  <c r="P310" i="9"/>
  <c r="BI308" i="9"/>
  <c r="BH308" i="9"/>
  <c r="BG308" i="9"/>
  <c r="BF308" i="9"/>
  <c r="T308" i="9"/>
  <c r="R308" i="9"/>
  <c r="P308" i="9"/>
  <c r="BI306" i="9"/>
  <c r="BH306" i="9"/>
  <c r="BG306" i="9"/>
  <c r="BF306" i="9"/>
  <c r="T306" i="9"/>
  <c r="R306" i="9"/>
  <c r="P306" i="9"/>
  <c r="BI304" i="9"/>
  <c r="BH304" i="9"/>
  <c r="BG304" i="9"/>
  <c r="BF304" i="9"/>
  <c r="T304" i="9"/>
  <c r="R304" i="9"/>
  <c r="P304" i="9"/>
  <c r="BI302" i="9"/>
  <c r="BH302" i="9"/>
  <c r="BG302" i="9"/>
  <c r="BF302" i="9"/>
  <c r="T302" i="9"/>
  <c r="R302" i="9"/>
  <c r="P302" i="9"/>
  <c r="BI300" i="9"/>
  <c r="BH300" i="9"/>
  <c r="BG300" i="9"/>
  <c r="BF300" i="9"/>
  <c r="T300" i="9"/>
  <c r="R300" i="9"/>
  <c r="P300" i="9"/>
  <c r="BI298" i="9"/>
  <c r="BH298" i="9"/>
  <c r="BG298" i="9"/>
  <c r="BF298" i="9"/>
  <c r="T298" i="9"/>
  <c r="R298" i="9"/>
  <c r="P298" i="9"/>
  <c r="BI296" i="9"/>
  <c r="BH296" i="9"/>
  <c r="BG296" i="9"/>
  <c r="BF296" i="9"/>
  <c r="T296" i="9"/>
  <c r="R296" i="9"/>
  <c r="P296" i="9"/>
  <c r="BI294" i="9"/>
  <c r="BH294" i="9"/>
  <c r="BG294" i="9"/>
  <c r="BF294" i="9"/>
  <c r="T294" i="9"/>
  <c r="R294" i="9"/>
  <c r="P294" i="9"/>
  <c r="BI292" i="9"/>
  <c r="BH292" i="9"/>
  <c r="BG292" i="9"/>
  <c r="BF292" i="9"/>
  <c r="T292" i="9"/>
  <c r="R292" i="9"/>
  <c r="P292" i="9"/>
  <c r="BI290" i="9"/>
  <c r="BH290" i="9"/>
  <c r="BG290" i="9"/>
  <c r="BF290" i="9"/>
  <c r="T290" i="9"/>
  <c r="R290" i="9"/>
  <c r="P290" i="9"/>
  <c r="BI288" i="9"/>
  <c r="BH288" i="9"/>
  <c r="BG288" i="9"/>
  <c r="BF288" i="9"/>
  <c r="T288" i="9"/>
  <c r="R288" i="9"/>
  <c r="P288" i="9"/>
  <c r="BI286" i="9"/>
  <c r="BH286" i="9"/>
  <c r="BG286" i="9"/>
  <c r="BF286" i="9"/>
  <c r="T286" i="9"/>
  <c r="R286" i="9"/>
  <c r="P286" i="9"/>
  <c r="BI284" i="9"/>
  <c r="BH284" i="9"/>
  <c r="BG284" i="9"/>
  <c r="BF284" i="9"/>
  <c r="T284" i="9"/>
  <c r="R284" i="9"/>
  <c r="P284" i="9"/>
  <c r="BI282" i="9"/>
  <c r="BH282" i="9"/>
  <c r="BG282" i="9"/>
  <c r="BF282" i="9"/>
  <c r="T282" i="9"/>
  <c r="R282" i="9"/>
  <c r="P282" i="9"/>
  <c r="BI280" i="9"/>
  <c r="BH280" i="9"/>
  <c r="BG280" i="9"/>
  <c r="BF280" i="9"/>
  <c r="T280" i="9"/>
  <c r="R280" i="9"/>
  <c r="P280" i="9"/>
  <c r="BI278" i="9"/>
  <c r="BH278" i="9"/>
  <c r="BG278" i="9"/>
  <c r="BF278" i="9"/>
  <c r="T278" i="9"/>
  <c r="R278" i="9"/>
  <c r="P278" i="9"/>
  <c r="BI276" i="9"/>
  <c r="BH276" i="9"/>
  <c r="BG276" i="9"/>
  <c r="BF276" i="9"/>
  <c r="T276" i="9"/>
  <c r="R276" i="9"/>
  <c r="P276" i="9"/>
  <c r="BI274" i="9"/>
  <c r="BH274" i="9"/>
  <c r="BG274" i="9"/>
  <c r="BF274" i="9"/>
  <c r="T274" i="9"/>
  <c r="R274" i="9"/>
  <c r="P274" i="9"/>
  <c r="BI272" i="9"/>
  <c r="BH272" i="9"/>
  <c r="BG272" i="9"/>
  <c r="BF272" i="9"/>
  <c r="T272" i="9"/>
  <c r="R272" i="9"/>
  <c r="P272" i="9"/>
  <c r="BI270" i="9"/>
  <c r="BH270" i="9"/>
  <c r="BG270" i="9"/>
  <c r="BF270" i="9"/>
  <c r="T270" i="9"/>
  <c r="R270" i="9"/>
  <c r="P270" i="9"/>
  <c r="BI268" i="9"/>
  <c r="BH268" i="9"/>
  <c r="BG268" i="9"/>
  <c r="BF268" i="9"/>
  <c r="T268" i="9"/>
  <c r="R268" i="9"/>
  <c r="P268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8" i="9"/>
  <c r="BH258" i="9"/>
  <c r="BG258" i="9"/>
  <c r="BF258" i="9"/>
  <c r="T258" i="9"/>
  <c r="R258" i="9"/>
  <c r="P258" i="9"/>
  <c r="BI256" i="9"/>
  <c r="BH256" i="9"/>
  <c r="BG256" i="9"/>
  <c r="BF256" i="9"/>
  <c r="T256" i="9"/>
  <c r="R256" i="9"/>
  <c r="P256" i="9"/>
  <c r="BI254" i="9"/>
  <c r="BH254" i="9"/>
  <c r="BG254" i="9"/>
  <c r="BF254" i="9"/>
  <c r="T254" i="9"/>
  <c r="R254" i="9"/>
  <c r="P254" i="9"/>
  <c r="BI252" i="9"/>
  <c r="BH252" i="9"/>
  <c r="BG252" i="9"/>
  <c r="BF252" i="9"/>
  <c r="T252" i="9"/>
  <c r="R252" i="9"/>
  <c r="P252" i="9"/>
  <c r="BI250" i="9"/>
  <c r="BH250" i="9"/>
  <c r="BG250" i="9"/>
  <c r="BF250" i="9"/>
  <c r="T250" i="9"/>
  <c r="R250" i="9"/>
  <c r="P250" i="9"/>
  <c r="BI248" i="9"/>
  <c r="BH248" i="9"/>
  <c r="BG248" i="9"/>
  <c r="BF248" i="9"/>
  <c r="T248" i="9"/>
  <c r="R248" i="9"/>
  <c r="P248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40" i="9"/>
  <c r="BH240" i="9"/>
  <c r="BG240" i="9"/>
  <c r="BF240" i="9"/>
  <c r="T240" i="9"/>
  <c r="R240" i="9"/>
  <c r="P240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J130" i="9"/>
  <c r="J129" i="9"/>
  <c r="F129" i="9"/>
  <c r="F127" i="9"/>
  <c r="E125" i="9"/>
  <c r="J94" i="9"/>
  <c r="J93" i="9"/>
  <c r="F93" i="9"/>
  <c r="F91" i="9"/>
  <c r="E89" i="9"/>
  <c r="J20" i="9"/>
  <c r="E20" i="9"/>
  <c r="F130" i="9"/>
  <c r="J19" i="9"/>
  <c r="J14" i="9"/>
  <c r="J127" i="9" s="1"/>
  <c r="E7" i="9"/>
  <c r="E85" i="9"/>
  <c r="J39" i="8"/>
  <c r="J38" i="8"/>
  <c r="AY103" i="1"/>
  <c r="J37" i="8"/>
  <c r="AX103" i="1" s="1"/>
  <c r="BI701" i="8"/>
  <c r="BH701" i="8"/>
  <c r="BG701" i="8"/>
  <c r="BF701" i="8"/>
  <c r="T701" i="8"/>
  <c r="T700" i="8"/>
  <c r="R701" i="8"/>
  <c r="R700" i="8" s="1"/>
  <c r="P701" i="8"/>
  <c r="P700" i="8"/>
  <c r="BI699" i="8"/>
  <c r="BH699" i="8"/>
  <c r="BG699" i="8"/>
  <c r="BF699" i="8"/>
  <c r="T699" i="8"/>
  <c r="T698" i="8" s="1"/>
  <c r="T695" i="8" s="1"/>
  <c r="R699" i="8"/>
  <c r="R698" i="8"/>
  <c r="P699" i="8"/>
  <c r="P698" i="8" s="1"/>
  <c r="BI697" i="8"/>
  <c r="BH697" i="8"/>
  <c r="BG697" i="8"/>
  <c r="BF697" i="8"/>
  <c r="T697" i="8"/>
  <c r="T696" i="8"/>
  <c r="R697" i="8"/>
  <c r="R696" i="8" s="1"/>
  <c r="P697" i="8"/>
  <c r="P696" i="8" s="1"/>
  <c r="P695" i="8" s="1"/>
  <c r="BI694" i="8"/>
  <c r="BH694" i="8"/>
  <c r="BG694" i="8"/>
  <c r="BF694" i="8"/>
  <c r="T694" i="8"/>
  <c r="T693" i="8"/>
  <c r="R694" i="8"/>
  <c r="R693" i="8" s="1"/>
  <c r="P694" i="8"/>
  <c r="P693" i="8"/>
  <c r="BI692" i="8"/>
  <c r="BH692" i="8"/>
  <c r="BG692" i="8"/>
  <c r="BF692" i="8"/>
  <c r="T692" i="8"/>
  <c r="R692" i="8"/>
  <c r="P692" i="8"/>
  <c r="BI691" i="8"/>
  <c r="BH691" i="8"/>
  <c r="BG691" i="8"/>
  <c r="BF691" i="8"/>
  <c r="T691" i="8"/>
  <c r="R691" i="8"/>
  <c r="P691" i="8"/>
  <c r="BI675" i="8"/>
  <c r="BH675" i="8"/>
  <c r="BG675" i="8"/>
  <c r="BF675" i="8"/>
  <c r="T675" i="8"/>
  <c r="R675" i="8"/>
  <c r="P675" i="8"/>
  <c r="BI673" i="8"/>
  <c r="BH673" i="8"/>
  <c r="BG673" i="8"/>
  <c r="BF673" i="8"/>
  <c r="T673" i="8"/>
  <c r="R673" i="8"/>
  <c r="P673" i="8"/>
  <c r="BI672" i="8"/>
  <c r="BH672" i="8"/>
  <c r="BG672" i="8"/>
  <c r="BF672" i="8"/>
  <c r="T672" i="8"/>
  <c r="R672" i="8"/>
  <c r="P672" i="8"/>
  <c r="BI657" i="8"/>
  <c r="BH657" i="8"/>
  <c r="BG657" i="8"/>
  <c r="BF657" i="8"/>
  <c r="T657" i="8"/>
  <c r="R657" i="8"/>
  <c r="P657" i="8"/>
  <c r="BI655" i="8"/>
  <c r="BH655" i="8"/>
  <c r="BG655" i="8"/>
  <c r="BF655" i="8"/>
  <c r="T655" i="8"/>
  <c r="R655" i="8"/>
  <c r="P655" i="8"/>
  <c r="BI652" i="8"/>
  <c r="BH652" i="8"/>
  <c r="BG652" i="8"/>
  <c r="BF652" i="8"/>
  <c r="T652" i="8"/>
  <c r="R652" i="8"/>
  <c r="P652" i="8"/>
  <c r="BI650" i="8"/>
  <c r="BH650" i="8"/>
  <c r="BG650" i="8"/>
  <c r="BF650" i="8"/>
  <c r="T650" i="8"/>
  <c r="R650" i="8"/>
  <c r="P650" i="8"/>
  <c r="BI648" i="8"/>
  <c r="BH648" i="8"/>
  <c r="BG648" i="8"/>
  <c r="BF648" i="8"/>
  <c r="T648" i="8"/>
  <c r="R648" i="8"/>
  <c r="P648" i="8"/>
  <c r="BI640" i="8"/>
  <c r="BH640" i="8"/>
  <c r="BG640" i="8"/>
  <c r="BF640" i="8"/>
  <c r="T640" i="8"/>
  <c r="R640" i="8"/>
  <c r="P640" i="8"/>
  <c r="BI638" i="8"/>
  <c r="BH638" i="8"/>
  <c r="BG638" i="8"/>
  <c r="BF638" i="8"/>
  <c r="T638" i="8"/>
  <c r="R638" i="8"/>
  <c r="P638" i="8"/>
  <c r="BI636" i="8"/>
  <c r="BH636" i="8"/>
  <c r="BG636" i="8"/>
  <c r="BF636" i="8"/>
  <c r="T636" i="8"/>
  <c r="R636" i="8"/>
  <c r="P636" i="8"/>
  <c r="BI634" i="8"/>
  <c r="BH634" i="8"/>
  <c r="BG634" i="8"/>
  <c r="BF634" i="8"/>
  <c r="T634" i="8"/>
  <c r="R634" i="8"/>
  <c r="P634" i="8"/>
  <c r="BI633" i="8"/>
  <c r="BH633" i="8"/>
  <c r="BG633" i="8"/>
  <c r="BF633" i="8"/>
  <c r="T633" i="8"/>
  <c r="R633" i="8"/>
  <c r="P633" i="8"/>
  <c r="BI631" i="8"/>
  <c r="BH631" i="8"/>
  <c r="BG631" i="8"/>
  <c r="BF631" i="8"/>
  <c r="T631" i="8"/>
  <c r="R631" i="8"/>
  <c r="P631" i="8"/>
  <c r="BI628" i="8"/>
  <c r="BH628" i="8"/>
  <c r="BG628" i="8"/>
  <c r="BF628" i="8"/>
  <c r="T628" i="8"/>
  <c r="R628" i="8"/>
  <c r="P628" i="8"/>
  <c r="BI626" i="8"/>
  <c r="BH626" i="8"/>
  <c r="BG626" i="8"/>
  <c r="BF626" i="8"/>
  <c r="T626" i="8"/>
  <c r="R626" i="8"/>
  <c r="P626" i="8"/>
  <c r="BI617" i="8"/>
  <c r="BH617" i="8"/>
  <c r="BG617" i="8"/>
  <c r="BF617" i="8"/>
  <c r="T617" i="8"/>
  <c r="R617" i="8"/>
  <c r="P617" i="8"/>
  <c r="BI614" i="8"/>
  <c r="BH614" i="8"/>
  <c r="BG614" i="8"/>
  <c r="BF614" i="8"/>
  <c r="T614" i="8"/>
  <c r="R614" i="8"/>
  <c r="P614" i="8"/>
  <c r="BI607" i="8"/>
  <c r="BH607" i="8"/>
  <c r="BG607" i="8"/>
  <c r="BF607" i="8"/>
  <c r="T607" i="8"/>
  <c r="R607" i="8"/>
  <c r="P607" i="8"/>
  <c r="BI605" i="8"/>
  <c r="BH605" i="8"/>
  <c r="BG605" i="8"/>
  <c r="BF605" i="8"/>
  <c r="T605" i="8"/>
  <c r="R605" i="8"/>
  <c r="P605" i="8"/>
  <c r="BI604" i="8"/>
  <c r="BH604" i="8"/>
  <c r="BG604" i="8"/>
  <c r="BF604" i="8"/>
  <c r="T604" i="8"/>
  <c r="R604" i="8"/>
  <c r="P604" i="8"/>
  <c r="BI602" i="8"/>
  <c r="BH602" i="8"/>
  <c r="BG602" i="8"/>
  <c r="BF602" i="8"/>
  <c r="T602" i="8"/>
  <c r="R602" i="8"/>
  <c r="P602" i="8"/>
  <c r="BI600" i="8"/>
  <c r="BH600" i="8"/>
  <c r="BG600" i="8"/>
  <c r="BF600" i="8"/>
  <c r="T600" i="8"/>
  <c r="R600" i="8"/>
  <c r="P600" i="8"/>
  <c r="BI599" i="8"/>
  <c r="BH599" i="8"/>
  <c r="BG599" i="8"/>
  <c r="BF599" i="8"/>
  <c r="T599" i="8"/>
  <c r="R599" i="8"/>
  <c r="P599" i="8"/>
  <c r="BI598" i="8"/>
  <c r="BH598" i="8"/>
  <c r="BG598" i="8"/>
  <c r="BF598" i="8"/>
  <c r="T598" i="8"/>
  <c r="R598" i="8"/>
  <c r="P598" i="8"/>
  <c r="BI596" i="8"/>
  <c r="BH596" i="8"/>
  <c r="BG596" i="8"/>
  <c r="BF596" i="8"/>
  <c r="T596" i="8"/>
  <c r="R596" i="8"/>
  <c r="P596" i="8"/>
  <c r="BI594" i="8"/>
  <c r="BH594" i="8"/>
  <c r="BG594" i="8"/>
  <c r="BF594" i="8"/>
  <c r="T594" i="8"/>
  <c r="R594" i="8"/>
  <c r="P594" i="8"/>
  <c r="BI592" i="8"/>
  <c r="BH592" i="8"/>
  <c r="BG592" i="8"/>
  <c r="BF592" i="8"/>
  <c r="T592" i="8"/>
  <c r="R592" i="8"/>
  <c r="P592" i="8"/>
  <c r="BI590" i="8"/>
  <c r="BH590" i="8"/>
  <c r="BG590" i="8"/>
  <c r="BF590" i="8"/>
  <c r="T590" i="8"/>
  <c r="R590" i="8"/>
  <c r="P590" i="8"/>
  <c r="BI588" i="8"/>
  <c r="BH588" i="8"/>
  <c r="BG588" i="8"/>
  <c r="BF588" i="8"/>
  <c r="T588" i="8"/>
  <c r="R588" i="8"/>
  <c r="P588" i="8"/>
  <c r="BI586" i="8"/>
  <c r="BH586" i="8"/>
  <c r="BG586" i="8"/>
  <c r="BF586" i="8"/>
  <c r="T586" i="8"/>
  <c r="R586" i="8"/>
  <c r="P586" i="8"/>
  <c r="BI583" i="8"/>
  <c r="BH583" i="8"/>
  <c r="BG583" i="8"/>
  <c r="BF583" i="8"/>
  <c r="T583" i="8"/>
  <c r="R583" i="8"/>
  <c r="P583" i="8"/>
  <c r="BI581" i="8"/>
  <c r="BH581" i="8"/>
  <c r="BG581" i="8"/>
  <c r="BF581" i="8"/>
  <c r="T581" i="8"/>
  <c r="R581" i="8"/>
  <c r="P581" i="8"/>
  <c r="BI577" i="8"/>
  <c r="BH577" i="8"/>
  <c r="BG577" i="8"/>
  <c r="BF577" i="8"/>
  <c r="T577" i="8"/>
  <c r="R577" i="8"/>
  <c r="P577" i="8"/>
  <c r="BI574" i="8"/>
  <c r="BH574" i="8"/>
  <c r="BG574" i="8"/>
  <c r="BF574" i="8"/>
  <c r="T574" i="8"/>
  <c r="R574" i="8"/>
  <c r="P574" i="8"/>
  <c r="BI572" i="8"/>
  <c r="BH572" i="8"/>
  <c r="BG572" i="8"/>
  <c r="BF572" i="8"/>
  <c r="T572" i="8"/>
  <c r="R572" i="8"/>
  <c r="P572" i="8"/>
  <c r="BI569" i="8"/>
  <c r="BH569" i="8"/>
  <c r="BG569" i="8"/>
  <c r="BF569" i="8"/>
  <c r="T569" i="8"/>
  <c r="R569" i="8"/>
  <c r="P569" i="8"/>
  <c r="BI567" i="8"/>
  <c r="BH567" i="8"/>
  <c r="BG567" i="8"/>
  <c r="BF567" i="8"/>
  <c r="T567" i="8"/>
  <c r="R567" i="8"/>
  <c r="P567" i="8"/>
  <c r="BI565" i="8"/>
  <c r="BH565" i="8"/>
  <c r="BG565" i="8"/>
  <c r="BF565" i="8"/>
  <c r="T565" i="8"/>
  <c r="R565" i="8"/>
  <c r="P565" i="8"/>
  <c r="BI563" i="8"/>
  <c r="BH563" i="8"/>
  <c r="BG563" i="8"/>
  <c r="BF563" i="8"/>
  <c r="T563" i="8"/>
  <c r="R563" i="8"/>
  <c r="P563" i="8"/>
  <c r="BI561" i="8"/>
  <c r="BH561" i="8"/>
  <c r="BG561" i="8"/>
  <c r="BF561" i="8"/>
  <c r="T561" i="8"/>
  <c r="R561" i="8"/>
  <c r="P561" i="8"/>
  <c r="BI560" i="8"/>
  <c r="BH560" i="8"/>
  <c r="BG560" i="8"/>
  <c r="BF560" i="8"/>
  <c r="T560" i="8"/>
  <c r="R560" i="8"/>
  <c r="P560" i="8"/>
  <c r="BI558" i="8"/>
  <c r="BH558" i="8"/>
  <c r="BG558" i="8"/>
  <c r="BF558" i="8"/>
  <c r="T558" i="8"/>
  <c r="R558" i="8"/>
  <c r="P558" i="8"/>
  <c r="BI556" i="8"/>
  <c r="BH556" i="8"/>
  <c r="BG556" i="8"/>
  <c r="BF556" i="8"/>
  <c r="T556" i="8"/>
  <c r="R556" i="8"/>
  <c r="P556" i="8"/>
  <c r="BI554" i="8"/>
  <c r="BH554" i="8"/>
  <c r="BG554" i="8"/>
  <c r="BF554" i="8"/>
  <c r="T554" i="8"/>
  <c r="R554" i="8"/>
  <c r="P554" i="8"/>
  <c r="BI545" i="8"/>
  <c r="BH545" i="8"/>
  <c r="BG545" i="8"/>
  <c r="BF545" i="8"/>
  <c r="T545" i="8"/>
  <c r="R545" i="8"/>
  <c r="P545" i="8"/>
  <c r="BI544" i="8"/>
  <c r="BH544" i="8"/>
  <c r="BG544" i="8"/>
  <c r="BF544" i="8"/>
  <c r="T544" i="8"/>
  <c r="R544" i="8"/>
  <c r="P544" i="8"/>
  <c r="BI543" i="8"/>
  <c r="BH543" i="8"/>
  <c r="BG543" i="8"/>
  <c r="BF543" i="8"/>
  <c r="T543" i="8"/>
  <c r="R543" i="8"/>
  <c r="P543" i="8"/>
  <c r="BI542" i="8"/>
  <c r="BH542" i="8"/>
  <c r="BG542" i="8"/>
  <c r="BF542" i="8"/>
  <c r="T542" i="8"/>
  <c r="R542" i="8"/>
  <c r="P542" i="8"/>
  <c r="BI541" i="8"/>
  <c r="BH541" i="8"/>
  <c r="BG541" i="8"/>
  <c r="BF541" i="8"/>
  <c r="T541" i="8"/>
  <c r="R541" i="8"/>
  <c r="P541" i="8"/>
  <c r="BI540" i="8"/>
  <c r="BH540" i="8"/>
  <c r="BG540" i="8"/>
  <c r="BF540" i="8"/>
  <c r="T540" i="8"/>
  <c r="R540" i="8"/>
  <c r="P540" i="8"/>
  <c r="BI539" i="8"/>
  <c r="BH539" i="8"/>
  <c r="BG539" i="8"/>
  <c r="BF539" i="8"/>
  <c r="T539" i="8"/>
  <c r="R539" i="8"/>
  <c r="P539" i="8"/>
  <c r="BI538" i="8"/>
  <c r="BH538" i="8"/>
  <c r="BG538" i="8"/>
  <c r="BF538" i="8"/>
  <c r="T538" i="8"/>
  <c r="R538" i="8"/>
  <c r="P538" i="8"/>
  <c r="BI537" i="8"/>
  <c r="BH537" i="8"/>
  <c r="BG537" i="8"/>
  <c r="BF537" i="8"/>
  <c r="T537" i="8"/>
  <c r="R537" i="8"/>
  <c r="P537" i="8"/>
  <c r="BI536" i="8"/>
  <c r="BH536" i="8"/>
  <c r="BG536" i="8"/>
  <c r="BF536" i="8"/>
  <c r="T536" i="8"/>
  <c r="R536" i="8"/>
  <c r="P536" i="8"/>
  <c r="BI530" i="8"/>
  <c r="BH530" i="8"/>
  <c r="BG530" i="8"/>
  <c r="BF530" i="8"/>
  <c r="T530" i="8"/>
  <c r="R530" i="8"/>
  <c r="P530" i="8"/>
  <c r="BI529" i="8"/>
  <c r="BH529" i="8"/>
  <c r="BG529" i="8"/>
  <c r="BF529" i="8"/>
  <c r="T529" i="8"/>
  <c r="R529" i="8"/>
  <c r="P529" i="8"/>
  <c r="BI528" i="8"/>
  <c r="BH528" i="8"/>
  <c r="BG528" i="8"/>
  <c r="BF528" i="8"/>
  <c r="T528" i="8"/>
  <c r="R528" i="8"/>
  <c r="P528" i="8"/>
  <c r="BI526" i="8"/>
  <c r="BH526" i="8"/>
  <c r="BG526" i="8"/>
  <c r="BF526" i="8"/>
  <c r="T526" i="8"/>
  <c r="R526" i="8"/>
  <c r="P526" i="8"/>
  <c r="BI524" i="8"/>
  <c r="BH524" i="8"/>
  <c r="BG524" i="8"/>
  <c r="BF524" i="8"/>
  <c r="T524" i="8"/>
  <c r="R524" i="8"/>
  <c r="P524" i="8"/>
  <c r="BI522" i="8"/>
  <c r="BH522" i="8"/>
  <c r="BG522" i="8"/>
  <c r="BF522" i="8"/>
  <c r="T522" i="8"/>
  <c r="R522" i="8"/>
  <c r="P522" i="8"/>
  <c r="BI517" i="8"/>
  <c r="BH517" i="8"/>
  <c r="BG517" i="8"/>
  <c r="BF517" i="8"/>
  <c r="T517" i="8"/>
  <c r="R517" i="8"/>
  <c r="P517" i="8"/>
  <c r="BI516" i="8"/>
  <c r="BH516" i="8"/>
  <c r="BG516" i="8"/>
  <c r="BF516" i="8"/>
  <c r="T516" i="8"/>
  <c r="R516" i="8"/>
  <c r="P516" i="8"/>
  <c r="BI515" i="8"/>
  <c r="BH515" i="8"/>
  <c r="BG515" i="8"/>
  <c r="BF515" i="8"/>
  <c r="T515" i="8"/>
  <c r="R515" i="8"/>
  <c r="P515" i="8"/>
  <c r="BI513" i="8"/>
  <c r="BH513" i="8"/>
  <c r="BG513" i="8"/>
  <c r="BF513" i="8"/>
  <c r="T513" i="8"/>
  <c r="R513" i="8"/>
  <c r="P513" i="8"/>
  <c r="BI512" i="8"/>
  <c r="BH512" i="8"/>
  <c r="BG512" i="8"/>
  <c r="BF512" i="8"/>
  <c r="T512" i="8"/>
  <c r="R512" i="8"/>
  <c r="P512" i="8"/>
  <c r="BI510" i="8"/>
  <c r="BH510" i="8"/>
  <c r="BG510" i="8"/>
  <c r="BF510" i="8"/>
  <c r="T510" i="8"/>
  <c r="R510" i="8"/>
  <c r="P510" i="8"/>
  <c r="BI508" i="8"/>
  <c r="BH508" i="8"/>
  <c r="BG508" i="8"/>
  <c r="BF508" i="8"/>
  <c r="T508" i="8"/>
  <c r="R508" i="8"/>
  <c r="P508" i="8"/>
  <c r="BI505" i="8"/>
  <c r="BH505" i="8"/>
  <c r="BG505" i="8"/>
  <c r="BF505" i="8"/>
  <c r="T505" i="8"/>
  <c r="R505" i="8"/>
  <c r="P505" i="8"/>
  <c r="BI503" i="8"/>
  <c r="BH503" i="8"/>
  <c r="BG503" i="8"/>
  <c r="BF503" i="8"/>
  <c r="T503" i="8"/>
  <c r="R503" i="8"/>
  <c r="P503" i="8"/>
  <c r="BI501" i="8"/>
  <c r="BH501" i="8"/>
  <c r="BG501" i="8"/>
  <c r="BF501" i="8"/>
  <c r="T501" i="8"/>
  <c r="R501" i="8"/>
  <c r="P501" i="8"/>
  <c r="BI500" i="8"/>
  <c r="BH500" i="8"/>
  <c r="BG500" i="8"/>
  <c r="BF500" i="8"/>
  <c r="T500" i="8"/>
  <c r="R500" i="8"/>
  <c r="P500" i="8"/>
  <c r="BI499" i="8"/>
  <c r="BH499" i="8"/>
  <c r="BG499" i="8"/>
  <c r="BF499" i="8"/>
  <c r="T499" i="8"/>
  <c r="R499" i="8"/>
  <c r="P499" i="8"/>
  <c r="BI498" i="8"/>
  <c r="BH498" i="8"/>
  <c r="BG498" i="8"/>
  <c r="BF498" i="8"/>
  <c r="T498" i="8"/>
  <c r="R498" i="8"/>
  <c r="P498" i="8"/>
  <c r="BI497" i="8"/>
  <c r="BH497" i="8"/>
  <c r="BG497" i="8"/>
  <c r="BF497" i="8"/>
  <c r="T497" i="8"/>
  <c r="R497" i="8"/>
  <c r="P497" i="8"/>
  <c r="BI496" i="8"/>
  <c r="BH496" i="8"/>
  <c r="BG496" i="8"/>
  <c r="BF496" i="8"/>
  <c r="T496" i="8"/>
  <c r="R496" i="8"/>
  <c r="P496" i="8"/>
  <c r="BI495" i="8"/>
  <c r="BH495" i="8"/>
  <c r="BG495" i="8"/>
  <c r="BF495" i="8"/>
  <c r="T495" i="8"/>
  <c r="R495" i="8"/>
  <c r="P495" i="8"/>
  <c r="BI494" i="8"/>
  <c r="BH494" i="8"/>
  <c r="BG494" i="8"/>
  <c r="BF494" i="8"/>
  <c r="T494" i="8"/>
  <c r="R494" i="8"/>
  <c r="P494" i="8"/>
  <c r="BI493" i="8"/>
  <c r="BH493" i="8"/>
  <c r="BG493" i="8"/>
  <c r="BF493" i="8"/>
  <c r="T493" i="8"/>
  <c r="R493" i="8"/>
  <c r="P493" i="8"/>
  <c r="BI492" i="8"/>
  <c r="BH492" i="8"/>
  <c r="BG492" i="8"/>
  <c r="BF492" i="8"/>
  <c r="T492" i="8"/>
  <c r="R492" i="8"/>
  <c r="P492" i="8"/>
  <c r="BI491" i="8"/>
  <c r="BH491" i="8"/>
  <c r="BG491" i="8"/>
  <c r="BF491" i="8"/>
  <c r="T491" i="8"/>
  <c r="R491" i="8"/>
  <c r="P491" i="8"/>
  <c r="BI490" i="8"/>
  <c r="BH490" i="8"/>
  <c r="BG490" i="8"/>
  <c r="BF490" i="8"/>
  <c r="T490" i="8"/>
  <c r="R490" i="8"/>
  <c r="P490" i="8"/>
  <c r="BI489" i="8"/>
  <c r="BH489" i="8"/>
  <c r="BG489" i="8"/>
  <c r="BF489" i="8"/>
  <c r="T489" i="8"/>
  <c r="R489" i="8"/>
  <c r="P489" i="8"/>
  <c r="BI487" i="8"/>
  <c r="BH487" i="8"/>
  <c r="BG487" i="8"/>
  <c r="BF487" i="8"/>
  <c r="T487" i="8"/>
  <c r="R487" i="8"/>
  <c r="P487" i="8"/>
  <c r="BI485" i="8"/>
  <c r="BH485" i="8"/>
  <c r="BG485" i="8"/>
  <c r="BF485" i="8"/>
  <c r="T485" i="8"/>
  <c r="R485" i="8"/>
  <c r="P485" i="8"/>
  <c r="BI483" i="8"/>
  <c r="BH483" i="8"/>
  <c r="BG483" i="8"/>
  <c r="BF483" i="8"/>
  <c r="T483" i="8"/>
  <c r="R483" i="8"/>
  <c r="P483" i="8"/>
  <c r="BI482" i="8"/>
  <c r="BH482" i="8"/>
  <c r="BG482" i="8"/>
  <c r="BF482" i="8"/>
  <c r="T482" i="8"/>
  <c r="R482" i="8"/>
  <c r="P482" i="8"/>
  <c r="BI480" i="8"/>
  <c r="BH480" i="8"/>
  <c r="BG480" i="8"/>
  <c r="BF480" i="8"/>
  <c r="T480" i="8"/>
  <c r="R480" i="8"/>
  <c r="P480" i="8"/>
  <c r="BI478" i="8"/>
  <c r="BH478" i="8"/>
  <c r="BG478" i="8"/>
  <c r="BF478" i="8"/>
  <c r="T478" i="8"/>
  <c r="R478" i="8"/>
  <c r="P478" i="8"/>
  <c r="BI476" i="8"/>
  <c r="BH476" i="8"/>
  <c r="BG476" i="8"/>
  <c r="BF476" i="8"/>
  <c r="T476" i="8"/>
  <c r="R476" i="8"/>
  <c r="P476" i="8"/>
  <c r="BI474" i="8"/>
  <c r="BH474" i="8"/>
  <c r="BG474" i="8"/>
  <c r="BF474" i="8"/>
  <c r="T474" i="8"/>
  <c r="R474" i="8"/>
  <c r="P474" i="8"/>
  <c r="BI473" i="8"/>
  <c r="BH473" i="8"/>
  <c r="BG473" i="8"/>
  <c r="BF473" i="8"/>
  <c r="T473" i="8"/>
  <c r="R473" i="8"/>
  <c r="P473" i="8"/>
  <c r="BI472" i="8"/>
  <c r="BH472" i="8"/>
  <c r="BG472" i="8"/>
  <c r="BF472" i="8"/>
  <c r="T472" i="8"/>
  <c r="R472" i="8"/>
  <c r="P472" i="8"/>
  <c r="BI471" i="8"/>
  <c r="BH471" i="8"/>
  <c r="BG471" i="8"/>
  <c r="BF471" i="8"/>
  <c r="T471" i="8"/>
  <c r="R471" i="8"/>
  <c r="P471" i="8"/>
  <c r="BI470" i="8"/>
  <c r="BH470" i="8"/>
  <c r="BG470" i="8"/>
  <c r="BF470" i="8"/>
  <c r="T470" i="8"/>
  <c r="R470" i="8"/>
  <c r="P470" i="8"/>
  <c r="BI468" i="8"/>
  <c r="BH468" i="8"/>
  <c r="BG468" i="8"/>
  <c r="BF468" i="8"/>
  <c r="T468" i="8"/>
  <c r="R468" i="8"/>
  <c r="P468" i="8"/>
  <c r="BI466" i="8"/>
  <c r="BH466" i="8"/>
  <c r="BG466" i="8"/>
  <c r="BF466" i="8"/>
  <c r="T466" i="8"/>
  <c r="R466" i="8"/>
  <c r="P466" i="8"/>
  <c r="BI465" i="8"/>
  <c r="BH465" i="8"/>
  <c r="BG465" i="8"/>
  <c r="BF465" i="8"/>
  <c r="T465" i="8"/>
  <c r="R465" i="8"/>
  <c r="P465" i="8"/>
  <c r="BI464" i="8"/>
  <c r="BH464" i="8"/>
  <c r="BG464" i="8"/>
  <c r="BF464" i="8"/>
  <c r="T464" i="8"/>
  <c r="R464" i="8"/>
  <c r="P464" i="8"/>
  <c r="BI463" i="8"/>
  <c r="BH463" i="8"/>
  <c r="BG463" i="8"/>
  <c r="BF463" i="8"/>
  <c r="T463" i="8"/>
  <c r="R463" i="8"/>
  <c r="P463" i="8"/>
  <c r="BI462" i="8"/>
  <c r="BH462" i="8"/>
  <c r="BG462" i="8"/>
  <c r="BF462" i="8"/>
  <c r="T462" i="8"/>
  <c r="R462" i="8"/>
  <c r="P462" i="8"/>
  <c r="BI461" i="8"/>
  <c r="BH461" i="8"/>
  <c r="BG461" i="8"/>
  <c r="BF461" i="8"/>
  <c r="T461" i="8"/>
  <c r="R461" i="8"/>
  <c r="P461" i="8"/>
  <c r="BI460" i="8"/>
  <c r="BH460" i="8"/>
  <c r="BG460" i="8"/>
  <c r="BF460" i="8"/>
  <c r="T460" i="8"/>
  <c r="R460" i="8"/>
  <c r="P460" i="8"/>
  <c r="BI459" i="8"/>
  <c r="BH459" i="8"/>
  <c r="BG459" i="8"/>
  <c r="BF459" i="8"/>
  <c r="T459" i="8"/>
  <c r="R459" i="8"/>
  <c r="P459" i="8"/>
  <c r="BI457" i="8"/>
  <c r="BH457" i="8"/>
  <c r="BG457" i="8"/>
  <c r="BF457" i="8"/>
  <c r="T457" i="8"/>
  <c r="R457" i="8"/>
  <c r="P457" i="8"/>
  <c r="BI456" i="8"/>
  <c r="BH456" i="8"/>
  <c r="BG456" i="8"/>
  <c r="BF456" i="8"/>
  <c r="T456" i="8"/>
  <c r="R456" i="8"/>
  <c r="P456" i="8"/>
  <c r="BI454" i="8"/>
  <c r="BH454" i="8"/>
  <c r="BG454" i="8"/>
  <c r="BF454" i="8"/>
  <c r="T454" i="8"/>
  <c r="R454" i="8"/>
  <c r="P454" i="8"/>
  <c r="BI453" i="8"/>
  <c r="BH453" i="8"/>
  <c r="BG453" i="8"/>
  <c r="BF453" i="8"/>
  <c r="T453" i="8"/>
  <c r="R453" i="8"/>
  <c r="P453" i="8"/>
  <c r="BI451" i="8"/>
  <c r="BH451" i="8"/>
  <c r="BG451" i="8"/>
  <c r="BF451" i="8"/>
  <c r="T451" i="8"/>
  <c r="R451" i="8"/>
  <c r="P451" i="8"/>
  <c r="BI449" i="8"/>
  <c r="BH449" i="8"/>
  <c r="BG449" i="8"/>
  <c r="BF449" i="8"/>
  <c r="T449" i="8"/>
  <c r="R449" i="8"/>
  <c r="P449" i="8"/>
  <c r="BI445" i="8"/>
  <c r="BH445" i="8"/>
  <c r="BG445" i="8"/>
  <c r="BF445" i="8"/>
  <c r="T445" i="8"/>
  <c r="R445" i="8"/>
  <c r="P445" i="8"/>
  <c r="BI443" i="8"/>
  <c r="BH443" i="8"/>
  <c r="BG443" i="8"/>
  <c r="BF443" i="8"/>
  <c r="T443" i="8"/>
  <c r="R443" i="8"/>
  <c r="P443" i="8"/>
  <c r="BI438" i="8"/>
  <c r="BH438" i="8"/>
  <c r="BG438" i="8"/>
  <c r="BF438" i="8"/>
  <c r="T438" i="8"/>
  <c r="R438" i="8"/>
  <c r="P438" i="8"/>
  <c r="BI436" i="8"/>
  <c r="BH436" i="8"/>
  <c r="BG436" i="8"/>
  <c r="BF436" i="8"/>
  <c r="T436" i="8"/>
  <c r="R436" i="8"/>
  <c r="P436" i="8"/>
  <c r="BI434" i="8"/>
  <c r="BH434" i="8"/>
  <c r="BG434" i="8"/>
  <c r="BF434" i="8"/>
  <c r="T434" i="8"/>
  <c r="R434" i="8"/>
  <c r="P434" i="8"/>
  <c r="BI432" i="8"/>
  <c r="BH432" i="8"/>
  <c r="BG432" i="8"/>
  <c r="BF432" i="8"/>
  <c r="T432" i="8"/>
  <c r="R432" i="8"/>
  <c r="P432" i="8"/>
  <c r="BI430" i="8"/>
  <c r="BH430" i="8"/>
  <c r="BG430" i="8"/>
  <c r="BF430" i="8"/>
  <c r="T430" i="8"/>
  <c r="R430" i="8"/>
  <c r="P430" i="8"/>
  <c r="BI418" i="8"/>
  <c r="BH418" i="8"/>
  <c r="BG418" i="8"/>
  <c r="BF418" i="8"/>
  <c r="T418" i="8"/>
  <c r="R418" i="8"/>
  <c r="P418" i="8"/>
  <c r="BI416" i="8"/>
  <c r="BH416" i="8"/>
  <c r="BG416" i="8"/>
  <c r="BF416" i="8"/>
  <c r="T416" i="8"/>
  <c r="R416" i="8"/>
  <c r="P416" i="8"/>
  <c r="BI414" i="8"/>
  <c r="BH414" i="8"/>
  <c r="BG414" i="8"/>
  <c r="BF414" i="8"/>
  <c r="T414" i="8"/>
  <c r="R414" i="8"/>
  <c r="P414" i="8"/>
  <c r="BI410" i="8"/>
  <c r="BH410" i="8"/>
  <c r="BG410" i="8"/>
  <c r="BF410" i="8"/>
  <c r="T410" i="8"/>
  <c r="R410" i="8"/>
  <c r="P410" i="8"/>
  <c r="BI406" i="8"/>
  <c r="BH406" i="8"/>
  <c r="BG406" i="8"/>
  <c r="BF406" i="8"/>
  <c r="T406" i="8"/>
  <c r="R406" i="8"/>
  <c r="P406" i="8"/>
  <c r="BI404" i="8"/>
  <c r="BH404" i="8"/>
  <c r="BG404" i="8"/>
  <c r="BF404" i="8"/>
  <c r="T404" i="8"/>
  <c r="R404" i="8"/>
  <c r="P404" i="8"/>
  <c r="BI402" i="8"/>
  <c r="BH402" i="8"/>
  <c r="BG402" i="8"/>
  <c r="BF402" i="8"/>
  <c r="T402" i="8"/>
  <c r="R402" i="8"/>
  <c r="P402" i="8"/>
  <c r="BI400" i="8"/>
  <c r="BH400" i="8"/>
  <c r="BG400" i="8"/>
  <c r="BF400" i="8"/>
  <c r="T400" i="8"/>
  <c r="R400" i="8"/>
  <c r="P400" i="8"/>
  <c r="BI396" i="8"/>
  <c r="BH396" i="8"/>
  <c r="BG396" i="8"/>
  <c r="BF396" i="8"/>
  <c r="T396" i="8"/>
  <c r="R396" i="8"/>
  <c r="P396" i="8"/>
  <c r="BI393" i="8"/>
  <c r="BH393" i="8"/>
  <c r="BG393" i="8"/>
  <c r="BF393" i="8"/>
  <c r="T393" i="8"/>
  <c r="R393" i="8"/>
  <c r="P393" i="8"/>
  <c r="BI390" i="8"/>
  <c r="BH390" i="8"/>
  <c r="BG390" i="8"/>
  <c r="BF390" i="8"/>
  <c r="T390" i="8"/>
  <c r="R390" i="8"/>
  <c r="P390" i="8"/>
  <c r="BI387" i="8"/>
  <c r="BH387" i="8"/>
  <c r="BG387" i="8"/>
  <c r="BF387" i="8"/>
  <c r="T387" i="8"/>
  <c r="R387" i="8"/>
  <c r="P387" i="8"/>
  <c r="BI385" i="8"/>
  <c r="BH385" i="8"/>
  <c r="BG385" i="8"/>
  <c r="BF385" i="8"/>
  <c r="T385" i="8"/>
  <c r="R385" i="8"/>
  <c r="P385" i="8"/>
  <c r="BI381" i="8"/>
  <c r="BH381" i="8"/>
  <c r="BG381" i="8"/>
  <c r="BF381" i="8"/>
  <c r="T381" i="8"/>
  <c r="R381" i="8"/>
  <c r="P381" i="8"/>
  <c r="BI379" i="8"/>
  <c r="BH379" i="8"/>
  <c r="BG379" i="8"/>
  <c r="BF379" i="8"/>
  <c r="T379" i="8"/>
  <c r="R379" i="8"/>
  <c r="P379" i="8"/>
  <c r="BI374" i="8"/>
  <c r="BH374" i="8"/>
  <c r="BG374" i="8"/>
  <c r="BF374" i="8"/>
  <c r="T374" i="8"/>
  <c r="R374" i="8"/>
  <c r="P374" i="8"/>
  <c r="BI371" i="8"/>
  <c r="BH371" i="8"/>
  <c r="BG371" i="8"/>
  <c r="BF371" i="8"/>
  <c r="T371" i="8"/>
  <c r="R371" i="8"/>
  <c r="P371" i="8"/>
  <c r="BI369" i="8"/>
  <c r="BH369" i="8"/>
  <c r="BG369" i="8"/>
  <c r="BF369" i="8"/>
  <c r="T369" i="8"/>
  <c r="R369" i="8"/>
  <c r="P369" i="8"/>
  <c r="BI367" i="8"/>
  <c r="BH367" i="8"/>
  <c r="BG367" i="8"/>
  <c r="BF367" i="8"/>
  <c r="T367" i="8"/>
  <c r="R367" i="8"/>
  <c r="P367" i="8"/>
  <c r="BI364" i="8"/>
  <c r="BH364" i="8"/>
  <c r="BG364" i="8"/>
  <c r="BF364" i="8"/>
  <c r="T364" i="8"/>
  <c r="R364" i="8"/>
  <c r="P364" i="8"/>
  <c r="BI358" i="8"/>
  <c r="BH358" i="8"/>
  <c r="BG358" i="8"/>
  <c r="BF358" i="8"/>
  <c r="T358" i="8"/>
  <c r="R358" i="8"/>
  <c r="P358" i="8"/>
  <c r="BI350" i="8"/>
  <c r="BH350" i="8"/>
  <c r="BG350" i="8"/>
  <c r="BF350" i="8"/>
  <c r="T350" i="8"/>
  <c r="R350" i="8"/>
  <c r="P350" i="8"/>
  <c r="BI344" i="8"/>
  <c r="BH344" i="8"/>
  <c r="BG344" i="8"/>
  <c r="BF344" i="8"/>
  <c r="T344" i="8"/>
  <c r="R344" i="8"/>
  <c r="P344" i="8"/>
  <c r="BI342" i="8"/>
  <c r="BH342" i="8"/>
  <c r="BG342" i="8"/>
  <c r="BF342" i="8"/>
  <c r="T342" i="8"/>
  <c r="R342" i="8"/>
  <c r="P342" i="8"/>
  <c r="BI339" i="8"/>
  <c r="BH339" i="8"/>
  <c r="BG339" i="8"/>
  <c r="BF339" i="8"/>
  <c r="T339" i="8"/>
  <c r="R339" i="8"/>
  <c r="P339" i="8"/>
  <c r="BI338" i="8"/>
  <c r="BH338" i="8"/>
  <c r="BG338" i="8"/>
  <c r="BF338" i="8"/>
  <c r="T338" i="8"/>
  <c r="R338" i="8"/>
  <c r="P338" i="8"/>
  <c r="BI336" i="8"/>
  <c r="BH336" i="8"/>
  <c r="BG336" i="8"/>
  <c r="BF336" i="8"/>
  <c r="T336" i="8"/>
  <c r="R336" i="8"/>
  <c r="P336" i="8"/>
  <c r="BI335" i="8"/>
  <c r="BH335" i="8"/>
  <c r="BG335" i="8"/>
  <c r="BF335" i="8"/>
  <c r="T335" i="8"/>
  <c r="R335" i="8"/>
  <c r="P335" i="8"/>
  <c r="BI334" i="8"/>
  <c r="BH334" i="8"/>
  <c r="BG334" i="8"/>
  <c r="BF334" i="8"/>
  <c r="T334" i="8"/>
  <c r="R334" i="8"/>
  <c r="P334" i="8"/>
  <c r="BI333" i="8"/>
  <c r="BH333" i="8"/>
  <c r="BG333" i="8"/>
  <c r="BF333" i="8"/>
  <c r="T333" i="8"/>
  <c r="R333" i="8"/>
  <c r="P333" i="8"/>
  <c r="BI332" i="8"/>
  <c r="BH332" i="8"/>
  <c r="BG332" i="8"/>
  <c r="BF332" i="8"/>
  <c r="T332" i="8"/>
  <c r="R332" i="8"/>
  <c r="P332" i="8"/>
  <c r="BI330" i="8"/>
  <c r="BH330" i="8"/>
  <c r="BG330" i="8"/>
  <c r="BF330" i="8"/>
  <c r="T330" i="8"/>
  <c r="R330" i="8"/>
  <c r="P330" i="8"/>
  <c r="BI328" i="8"/>
  <c r="BH328" i="8"/>
  <c r="BG328" i="8"/>
  <c r="BF328" i="8"/>
  <c r="T328" i="8"/>
  <c r="R328" i="8"/>
  <c r="P328" i="8"/>
  <c r="BI327" i="8"/>
  <c r="BH327" i="8"/>
  <c r="BG327" i="8"/>
  <c r="BF327" i="8"/>
  <c r="T327" i="8"/>
  <c r="R327" i="8"/>
  <c r="P327" i="8"/>
  <c r="BI325" i="8"/>
  <c r="BH325" i="8"/>
  <c r="BG325" i="8"/>
  <c r="BF325" i="8"/>
  <c r="T325" i="8"/>
  <c r="R325" i="8"/>
  <c r="P325" i="8"/>
  <c r="BI323" i="8"/>
  <c r="BH323" i="8"/>
  <c r="BG323" i="8"/>
  <c r="BF323" i="8"/>
  <c r="T323" i="8"/>
  <c r="R323" i="8"/>
  <c r="P323" i="8"/>
  <c r="BI320" i="8"/>
  <c r="BH320" i="8"/>
  <c r="BG320" i="8"/>
  <c r="BF320" i="8"/>
  <c r="T320" i="8"/>
  <c r="R320" i="8"/>
  <c r="P320" i="8"/>
  <c r="BI317" i="8"/>
  <c r="BH317" i="8"/>
  <c r="BG317" i="8"/>
  <c r="BF317" i="8"/>
  <c r="T317" i="8"/>
  <c r="R317" i="8"/>
  <c r="P317" i="8"/>
  <c r="BI316" i="8"/>
  <c r="BH316" i="8"/>
  <c r="BG316" i="8"/>
  <c r="BF316" i="8"/>
  <c r="T316" i="8"/>
  <c r="R316" i="8"/>
  <c r="P316" i="8"/>
  <c r="BI314" i="8"/>
  <c r="BH314" i="8"/>
  <c r="BG314" i="8"/>
  <c r="BF314" i="8"/>
  <c r="T314" i="8"/>
  <c r="R314" i="8"/>
  <c r="P314" i="8"/>
  <c r="BI312" i="8"/>
  <c r="BH312" i="8"/>
  <c r="BG312" i="8"/>
  <c r="BF312" i="8"/>
  <c r="T312" i="8"/>
  <c r="R312" i="8"/>
  <c r="P312" i="8"/>
  <c r="BI308" i="8"/>
  <c r="BH308" i="8"/>
  <c r="BG308" i="8"/>
  <c r="BF308" i="8"/>
  <c r="T308" i="8"/>
  <c r="R308" i="8"/>
  <c r="P308" i="8"/>
  <c r="BI306" i="8"/>
  <c r="BH306" i="8"/>
  <c r="BG306" i="8"/>
  <c r="BF306" i="8"/>
  <c r="T306" i="8"/>
  <c r="R306" i="8"/>
  <c r="P306" i="8"/>
  <c r="BI304" i="8"/>
  <c r="BH304" i="8"/>
  <c r="BG304" i="8"/>
  <c r="BF304" i="8"/>
  <c r="T304" i="8"/>
  <c r="R304" i="8"/>
  <c r="P304" i="8"/>
  <c r="BI303" i="8"/>
  <c r="BH303" i="8"/>
  <c r="BG303" i="8"/>
  <c r="BF303" i="8"/>
  <c r="T303" i="8"/>
  <c r="R303" i="8"/>
  <c r="P303" i="8"/>
  <c r="BI301" i="8"/>
  <c r="BH301" i="8"/>
  <c r="BG301" i="8"/>
  <c r="BF301" i="8"/>
  <c r="T301" i="8"/>
  <c r="R301" i="8"/>
  <c r="P301" i="8"/>
  <c r="BI294" i="8"/>
  <c r="BH294" i="8"/>
  <c r="BG294" i="8"/>
  <c r="BF294" i="8"/>
  <c r="T294" i="8"/>
  <c r="R294" i="8"/>
  <c r="P294" i="8"/>
  <c r="BI293" i="8"/>
  <c r="BH293" i="8"/>
  <c r="BG293" i="8"/>
  <c r="BF293" i="8"/>
  <c r="T293" i="8"/>
  <c r="R293" i="8"/>
  <c r="P293" i="8"/>
  <c r="BI291" i="8"/>
  <c r="BH291" i="8"/>
  <c r="BG291" i="8"/>
  <c r="BF291" i="8"/>
  <c r="T291" i="8"/>
  <c r="R291" i="8"/>
  <c r="P291" i="8"/>
  <c r="BI289" i="8"/>
  <c r="BH289" i="8"/>
  <c r="BG289" i="8"/>
  <c r="BF289" i="8"/>
  <c r="T289" i="8"/>
  <c r="R289" i="8"/>
  <c r="P289" i="8"/>
  <c r="BI287" i="8"/>
  <c r="BH287" i="8"/>
  <c r="BG287" i="8"/>
  <c r="BF287" i="8"/>
  <c r="T287" i="8"/>
  <c r="R287" i="8"/>
  <c r="P287" i="8"/>
  <c r="BI282" i="8"/>
  <c r="BH282" i="8"/>
  <c r="BG282" i="8"/>
  <c r="BF282" i="8"/>
  <c r="T282" i="8"/>
  <c r="R282" i="8"/>
  <c r="P282" i="8"/>
  <c r="BI279" i="8"/>
  <c r="BH279" i="8"/>
  <c r="BG279" i="8"/>
  <c r="BF279" i="8"/>
  <c r="T279" i="8"/>
  <c r="T278" i="8"/>
  <c r="R279" i="8"/>
  <c r="R278" i="8" s="1"/>
  <c r="P279" i="8"/>
  <c r="P278" i="8"/>
  <c r="BI276" i="8"/>
  <c r="BH276" i="8"/>
  <c r="BG276" i="8"/>
  <c r="BF276" i="8"/>
  <c r="T276" i="8"/>
  <c r="R276" i="8"/>
  <c r="P276" i="8"/>
  <c r="BI275" i="8"/>
  <c r="BH275" i="8"/>
  <c r="BG275" i="8"/>
  <c r="BF275" i="8"/>
  <c r="T275" i="8"/>
  <c r="R275" i="8"/>
  <c r="P275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6" i="8"/>
  <c r="BH266" i="8"/>
  <c r="BG266" i="8"/>
  <c r="BF266" i="8"/>
  <c r="T266" i="8"/>
  <c r="R266" i="8"/>
  <c r="P266" i="8"/>
  <c r="BI264" i="8"/>
  <c r="BH264" i="8"/>
  <c r="BG264" i="8"/>
  <c r="BF264" i="8"/>
  <c r="T264" i="8"/>
  <c r="R264" i="8"/>
  <c r="P264" i="8"/>
  <c r="BI261" i="8"/>
  <c r="BH261" i="8"/>
  <c r="BG261" i="8"/>
  <c r="BF261" i="8"/>
  <c r="T261" i="8"/>
  <c r="R261" i="8"/>
  <c r="P261" i="8"/>
  <c r="BI258" i="8"/>
  <c r="BH258" i="8"/>
  <c r="BG258" i="8"/>
  <c r="BF258" i="8"/>
  <c r="T258" i="8"/>
  <c r="R258" i="8"/>
  <c r="P258" i="8"/>
  <c r="BI255" i="8"/>
  <c r="BH255" i="8"/>
  <c r="BG255" i="8"/>
  <c r="BF255" i="8"/>
  <c r="T255" i="8"/>
  <c r="R255" i="8"/>
  <c r="P255" i="8"/>
  <c r="BI252" i="8"/>
  <c r="BH252" i="8"/>
  <c r="BG252" i="8"/>
  <c r="BF252" i="8"/>
  <c r="T252" i="8"/>
  <c r="R252" i="8"/>
  <c r="P252" i="8"/>
  <c r="BI246" i="8"/>
  <c r="BH246" i="8"/>
  <c r="BG246" i="8"/>
  <c r="BF246" i="8"/>
  <c r="T246" i="8"/>
  <c r="R246" i="8"/>
  <c r="P246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6" i="8"/>
  <c r="BH226" i="8"/>
  <c r="BG226" i="8"/>
  <c r="BF226" i="8"/>
  <c r="T226" i="8"/>
  <c r="R226" i="8"/>
  <c r="P226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2" i="8"/>
  <c r="BH222" i="8"/>
  <c r="BG222" i="8"/>
  <c r="BF222" i="8"/>
  <c r="T222" i="8"/>
  <c r="R222" i="8"/>
  <c r="P222" i="8"/>
  <c r="BI218" i="8"/>
  <c r="BH218" i="8"/>
  <c r="BG218" i="8"/>
  <c r="BF218" i="8"/>
  <c r="T218" i="8"/>
  <c r="R218" i="8"/>
  <c r="P218" i="8"/>
  <c r="BI214" i="8"/>
  <c r="BH214" i="8"/>
  <c r="BG214" i="8"/>
  <c r="BF214" i="8"/>
  <c r="T214" i="8"/>
  <c r="R214" i="8"/>
  <c r="P214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5" i="8"/>
  <c r="BH205" i="8"/>
  <c r="BG205" i="8"/>
  <c r="BF205" i="8"/>
  <c r="T205" i="8"/>
  <c r="R205" i="8"/>
  <c r="P205" i="8"/>
  <c r="BI203" i="8"/>
  <c r="BH203" i="8"/>
  <c r="BG203" i="8"/>
  <c r="BF203" i="8"/>
  <c r="T203" i="8"/>
  <c r="R203" i="8"/>
  <c r="P203" i="8"/>
  <c r="BI198" i="8"/>
  <c r="BH198" i="8"/>
  <c r="BG198" i="8"/>
  <c r="BF198" i="8"/>
  <c r="T198" i="8"/>
  <c r="R198" i="8"/>
  <c r="P198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49" i="8"/>
  <c r="BH149" i="8"/>
  <c r="BG149" i="8"/>
  <c r="BF149" i="8"/>
  <c r="T149" i="8"/>
  <c r="R149" i="8"/>
  <c r="P149" i="8"/>
  <c r="J143" i="8"/>
  <c r="J142" i="8"/>
  <c r="F142" i="8"/>
  <c r="F140" i="8"/>
  <c r="E138" i="8"/>
  <c r="J94" i="8"/>
  <c r="J93" i="8"/>
  <c r="F93" i="8"/>
  <c r="F91" i="8"/>
  <c r="E89" i="8"/>
  <c r="J20" i="8"/>
  <c r="E20" i="8"/>
  <c r="F143" i="8" s="1"/>
  <c r="J19" i="8"/>
  <c r="J14" i="8"/>
  <c r="J91" i="8"/>
  <c r="E7" i="8"/>
  <c r="E134" i="8" s="1"/>
  <c r="J39" i="7"/>
  <c r="J38" i="7"/>
  <c r="AY101" i="1" s="1"/>
  <c r="J37" i="7"/>
  <c r="AX101" i="1"/>
  <c r="BI125" i="7"/>
  <c r="F39" i="7" s="1"/>
  <c r="BD101" i="1" s="1"/>
  <c r="BH125" i="7"/>
  <c r="F38" i="7" s="1"/>
  <c r="BC101" i="1" s="1"/>
  <c r="BG125" i="7"/>
  <c r="F37" i="7" s="1"/>
  <c r="BB101" i="1" s="1"/>
  <c r="BF125" i="7"/>
  <c r="F36" i="7" s="1"/>
  <c r="BA101" i="1" s="1"/>
  <c r="T125" i="7"/>
  <c r="T124" i="7" s="1"/>
  <c r="T123" i="7" s="1"/>
  <c r="T122" i="7" s="1"/>
  <c r="R125" i="7"/>
  <c r="R124" i="7" s="1"/>
  <c r="R123" i="7" s="1"/>
  <c r="R122" i="7" s="1"/>
  <c r="P125" i="7"/>
  <c r="P124" i="7" s="1"/>
  <c r="P123" i="7" s="1"/>
  <c r="P122" i="7" s="1"/>
  <c r="AU101" i="1" s="1"/>
  <c r="J119" i="7"/>
  <c r="J118" i="7"/>
  <c r="F118" i="7"/>
  <c r="F116" i="7"/>
  <c r="E114" i="7"/>
  <c r="J94" i="7"/>
  <c r="J93" i="7"/>
  <c r="F93" i="7"/>
  <c r="F91" i="7"/>
  <c r="E89" i="7"/>
  <c r="J20" i="7"/>
  <c r="E20" i="7"/>
  <c r="F119" i="7" s="1"/>
  <c r="J19" i="7"/>
  <c r="J14" i="7"/>
  <c r="J116" i="7"/>
  <c r="E7" i="7"/>
  <c r="E110" i="7" s="1"/>
  <c r="J39" i="6"/>
  <c r="J38" i="6"/>
  <c r="AY100" i="1" s="1"/>
  <c r="J37" i="6"/>
  <c r="AX100" i="1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T141" i="6" s="1"/>
  <c r="R142" i="6"/>
  <c r="R141" i="6"/>
  <c r="P142" i="6"/>
  <c r="P141" i="6" s="1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J126" i="6"/>
  <c r="J125" i="6"/>
  <c r="F125" i="6"/>
  <c r="F123" i="6"/>
  <c r="E121" i="6"/>
  <c r="J94" i="6"/>
  <c r="J93" i="6"/>
  <c r="F93" i="6"/>
  <c r="F91" i="6"/>
  <c r="E89" i="6"/>
  <c r="J20" i="6"/>
  <c r="E20" i="6"/>
  <c r="F126" i="6"/>
  <c r="J19" i="6"/>
  <c r="J14" i="6"/>
  <c r="J91" i="6"/>
  <c r="E7" i="6"/>
  <c r="E85" i="6" s="1"/>
  <c r="J39" i="5"/>
  <c r="J38" i="5"/>
  <c r="AY99" i="1"/>
  <c r="J37" i="5"/>
  <c r="AX99" i="1" s="1"/>
  <c r="BI279" i="5"/>
  <c r="BH279" i="5"/>
  <c r="BG279" i="5"/>
  <c r="BF279" i="5"/>
  <c r="T279" i="5"/>
  <c r="R279" i="5"/>
  <c r="P279" i="5"/>
  <c r="BI271" i="5"/>
  <c r="BH271" i="5"/>
  <c r="BG271" i="5"/>
  <c r="BF271" i="5"/>
  <c r="T271" i="5"/>
  <c r="R271" i="5"/>
  <c r="P271" i="5"/>
  <c r="BI266" i="5"/>
  <c r="BH266" i="5"/>
  <c r="BG266" i="5"/>
  <c r="BF266" i="5"/>
  <c r="T266" i="5"/>
  <c r="R266" i="5"/>
  <c r="P266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J129" i="5"/>
  <c r="J128" i="5"/>
  <c r="F128" i="5"/>
  <c r="F126" i="5"/>
  <c r="E124" i="5"/>
  <c r="J94" i="5"/>
  <c r="J93" i="5"/>
  <c r="F93" i="5"/>
  <c r="F91" i="5"/>
  <c r="E89" i="5"/>
  <c r="J20" i="5"/>
  <c r="E20" i="5"/>
  <c r="F94" i="5" s="1"/>
  <c r="J19" i="5"/>
  <c r="J14" i="5"/>
  <c r="J91" i="5"/>
  <c r="E7" i="5"/>
  <c r="E85" i="5" s="1"/>
  <c r="J39" i="4"/>
  <c r="J38" i="4"/>
  <c r="AY98" i="1" s="1"/>
  <c r="J37" i="4"/>
  <c r="AX98" i="1"/>
  <c r="BI192" i="4"/>
  <c r="BH192" i="4"/>
  <c r="BG192" i="4"/>
  <c r="BF192" i="4"/>
  <c r="T192" i="4"/>
  <c r="T191" i="4" s="1"/>
  <c r="R192" i="4"/>
  <c r="R191" i="4"/>
  <c r="P192" i="4"/>
  <c r="P191" i="4" s="1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T175" i="4" s="1"/>
  <c r="R176" i="4"/>
  <c r="R175" i="4"/>
  <c r="P176" i="4"/>
  <c r="P175" i="4" s="1"/>
  <c r="BI173" i="4"/>
  <c r="BH173" i="4"/>
  <c r="BG173" i="4"/>
  <c r="BF173" i="4"/>
  <c r="T173" i="4"/>
  <c r="T172" i="4"/>
  <c r="R173" i="4"/>
  <c r="R172" i="4" s="1"/>
  <c r="P173" i="4"/>
  <c r="P172" i="4"/>
  <c r="BI170" i="4"/>
  <c r="BH170" i="4"/>
  <c r="BG170" i="4"/>
  <c r="BF170" i="4"/>
  <c r="T170" i="4"/>
  <c r="T169" i="4" s="1"/>
  <c r="R170" i="4"/>
  <c r="R169" i="4"/>
  <c r="P170" i="4"/>
  <c r="P169" i="4" s="1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T134" i="4"/>
  <c r="R135" i="4"/>
  <c r="R134" i="4" s="1"/>
  <c r="P135" i="4"/>
  <c r="P134" i="4"/>
  <c r="J129" i="4"/>
  <c r="J128" i="4"/>
  <c r="F128" i="4"/>
  <c r="F126" i="4"/>
  <c r="E124" i="4"/>
  <c r="J94" i="4"/>
  <c r="J93" i="4"/>
  <c r="F93" i="4"/>
  <c r="F91" i="4"/>
  <c r="E89" i="4"/>
  <c r="J20" i="4"/>
  <c r="E20" i="4"/>
  <c r="F129" i="4" s="1"/>
  <c r="J19" i="4"/>
  <c r="J14" i="4"/>
  <c r="J126" i="4"/>
  <c r="E7" i="4"/>
  <c r="E120" i="4" s="1"/>
  <c r="J39" i="3"/>
  <c r="J38" i="3"/>
  <c r="AY97" i="1" s="1"/>
  <c r="J37" i="3"/>
  <c r="AX97" i="1"/>
  <c r="BI392" i="3"/>
  <c r="BH392" i="3"/>
  <c r="BG392" i="3"/>
  <c r="BF392" i="3"/>
  <c r="T392" i="3"/>
  <c r="T391" i="3" s="1"/>
  <c r="R392" i="3"/>
  <c r="R391" i="3"/>
  <c r="P392" i="3"/>
  <c r="P391" i="3" s="1"/>
  <c r="BI389" i="3"/>
  <c r="BH389" i="3"/>
  <c r="BG389" i="3"/>
  <c r="BF389" i="3"/>
  <c r="T389" i="3"/>
  <c r="T388" i="3"/>
  <c r="R389" i="3"/>
  <c r="R388" i="3" s="1"/>
  <c r="P389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J130" i="3"/>
  <c r="J129" i="3"/>
  <c r="F129" i="3"/>
  <c r="F127" i="3"/>
  <c r="E125" i="3"/>
  <c r="J94" i="3"/>
  <c r="J93" i="3"/>
  <c r="F93" i="3"/>
  <c r="F91" i="3"/>
  <c r="E89" i="3"/>
  <c r="J20" i="3"/>
  <c r="E20" i="3"/>
  <c r="F94" i="3"/>
  <c r="J19" i="3"/>
  <c r="J14" i="3"/>
  <c r="J127" i="3" s="1"/>
  <c r="E7" i="3"/>
  <c r="E85" i="3"/>
  <c r="J39" i="2"/>
  <c r="J38" i="2"/>
  <c r="AY96" i="1"/>
  <c r="J37" i="2"/>
  <c r="AX96" i="1" s="1"/>
  <c r="BI633" i="2"/>
  <c r="BH633" i="2"/>
  <c r="BG633" i="2"/>
  <c r="BF633" i="2"/>
  <c r="T633" i="2"/>
  <c r="T632" i="2"/>
  <c r="R633" i="2"/>
  <c r="R632" i="2" s="1"/>
  <c r="P633" i="2"/>
  <c r="P632" i="2"/>
  <c r="BI631" i="2"/>
  <c r="BH631" i="2"/>
  <c r="BG631" i="2"/>
  <c r="BF631" i="2"/>
  <c r="T631" i="2"/>
  <c r="T630" i="2" s="1"/>
  <c r="T629" i="2" s="1"/>
  <c r="R631" i="2"/>
  <c r="R630" i="2"/>
  <c r="R629" i="2" s="1"/>
  <c r="P631" i="2"/>
  <c r="P630" i="2"/>
  <c r="P629" i="2"/>
  <c r="BI628" i="2"/>
  <c r="BH628" i="2"/>
  <c r="BG628" i="2"/>
  <c r="BF628" i="2"/>
  <c r="T628" i="2"/>
  <c r="T627" i="2" s="1"/>
  <c r="R628" i="2"/>
  <c r="R627" i="2"/>
  <c r="P628" i="2"/>
  <c r="P627" i="2" s="1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59" i="2"/>
  <c r="BH559" i="2"/>
  <c r="BG559" i="2"/>
  <c r="BF559" i="2"/>
  <c r="T559" i="2"/>
  <c r="R559" i="2"/>
  <c r="P559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T344" i="2"/>
  <c r="R345" i="2"/>
  <c r="R344" i="2" s="1"/>
  <c r="P345" i="2"/>
  <c r="P344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68" i="2"/>
  <c r="BH268" i="2"/>
  <c r="BG268" i="2"/>
  <c r="BF268" i="2"/>
  <c r="T268" i="2"/>
  <c r="R268" i="2"/>
  <c r="P268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4" i="2"/>
  <c r="BH214" i="2"/>
  <c r="BG214" i="2"/>
  <c r="BF214" i="2"/>
  <c r="T214" i="2"/>
  <c r="R214" i="2"/>
  <c r="P214" i="2"/>
  <c r="BI207" i="2"/>
  <c r="BH207" i="2"/>
  <c r="BG207" i="2"/>
  <c r="BF207" i="2"/>
  <c r="T207" i="2"/>
  <c r="R207" i="2"/>
  <c r="P207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J137" i="2"/>
  <c r="J136" i="2"/>
  <c r="F136" i="2"/>
  <c r="F134" i="2"/>
  <c r="E132" i="2"/>
  <c r="J94" i="2"/>
  <c r="J93" i="2"/>
  <c r="F93" i="2"/>
  <c r="F91" i="2"/>
  <c r="E89" i="2"/>
  <c r="J20" i="2"/>
  <c r="E20" i="2"/>
  <c r="F137" i="2"/>
  <c r="J19" i="2"/>
  <c r="J14" i="2"/>
  <c r="J134" i="2"/>
  <c r="E7" i="2"/>
  <c r="E85" i="2"/>
  <c r="L90" i="1"/>
  <c r="AM90" i="1"/>
  <c r="AM89" i="1"/>
  <c r="L89" i="1"/>
  <c r="AM87" i="1"/>
  <c r="L87" i="1"/>
  <c r="L85" i="1"/>
  <c r="L84" i="1"/>
  <c r="BK216" i="12"/>
  <c r="J215" i="12"/>
  <c r="J214" i="12"/>
  <c r="BK213" i="12"/>
  <c r="BK212" i="12"/>
  <c r="BK211" i="12"/>
  <c r="BK207" i="12"/>
  <c r="J206" i="12"/>
  <c r="BK205" i="12"/>
  <c r="J204" i="12"/>
  <c r="BK203" i="12"/>
  <c r="BK202" i="12"/>
  <c r="J201" i="12"/>
  <c r="J199" i="12"/>
  <c r="J198" i="12"/>
  <c r="BK195" i="12"/>
  <c r="BK194" i="12"/>
  <c r="BK192" i="12"/>
  <c r="J191" i="12"/>
  <c r="BK190" i="12"/>
  <c r="BK189" i="12"/>
  <c r="BK188" i="12"/>
  <c r="BK187" i="12"/>
  <c r="BK186" i="12"/>
  <c r="BK185" i="12"/>
  <c r="J181" i="12"/>
  <c r="J180" i="12"/>
  <c r="BK179" i="12"/>
  <c r="J178" i="12"/>
  <c r="BK177" i="12"/>
  <c r="BK176" i="12"/>
  <c r="J174" i="12"/>
  <c r="J173" i="12"/>
  <c r="J172" i="12"/>
  <c r="J171" i="12"/>
  <c r="J169" i="12"/>
  <c r="BK168" i="12"/>
  <c r="BK167" i="12"/>
  <c r="J166" i="12"/>
  <c r="J165" i="12"/>
  <c r="BK164" i="12"/>
  <c r="BK163" i="12"/>
  <c r="J162" i="12"/>
  <c r="J161" i="12"/>
  <c r="J160" i="12"/>
  <c r="BK159" i="12"/>
  <c r="BK157" i="12"/>
  <c r="J156" i="12"/>
  <c r="J155" i="12"/>
  <c r="BK154" i="12"/>
  <c r="BK153" i="12"/>
  <c r="BK151" i="12"/>
  <c r="J150" i="12"/>
  <c r="BK149" i="12"/>
  <c r="J147" i="12"/>
  <c r="BK146" i="12"/>
  <c r="J145" i="12"/>
  <c r="BK144" i="12"/>
  <c r="J141" i="12"/>
  <c r="BK139" i="12"/>
  <c r="BK136" i="12"/>
  <c r="BK133" i="12"/>
  <c r="J220" i="11"/>
  <c r="BK215" i="11"/>
  <c r="BK207" i="11"/>
  <c r="BK206" i="11"/>
  <c r="BK202" i="11"/>
  <c r="BK192" i="11"/>
  <c r="BK190" i="11"/>
  <c r="BK189" i="11"/>
  <c r="J187" i="11"/>
  <c r="BK186" i="11"/>
  <c r="J183" i="11"/>
  <c r="BK182" i="11"/>
  <c r="J179" i="11"/>
  <c r="BK175" i="11"/>
  <c r="BK174" i="11"/>
  <c r="BK173" i="11"/>
  <c r="J173" i="11"/>
  <c r="J171" i="11"/>
  <c r="J167" i="11"/>
  <c r="BK165" i="11"/>
  <c r="BK164" i="11"/>
  <c r="J161" i="11"/>
  <c r="BK160" i="11"/>
  <c r="BK156" i="11"/>
  <c r="J155" i="11"/>
  <c r="BK154" i="11"/>
  <c r="BK153" i="11"/>
  <c r="BK150" i="11"/>
  <c r="BK148" i="11"/>
  <c r="BK146" i="11"/>
  <c r="J141" i="11"/>
  <c r="BK139" i="11"/>
  <c r="J138" i="11"/>
  <c r="J137" i="11"/>
  <c r="J179" i="10"/>
  <c r="J176" i="10"/>
  <c r="BK174" i="10"/>
  <c r="J171" i="10"/>
  <c r="J169" i="10"/>
  <c r="J167" i="10"/>
  <c r="J156" i="10"/>
  <c r="BK154" i="10"/>
  <c r="BK152" i="10"/>
  <c r="J150" i="10"/>
  <c r="J146" i="10"/>
  <c r="BK143" i="10"/>
  <c r="J139" i="10"/>
  <c r="BK134" i="10"/>
  <c r="BK348" i="9"/>
  <c r="BK345" i="9"/>
  <c r="J342" i="9"/>
  <c r="BK340" i="9"/>
  <c r="J336" i="9"/>
  <c r="BK334" i="9"/>
  <c r="BK332" i="9"/>
  <c r="J326" i="9"/>
  <c r="J324" i="9"/>
  <c r="BK312" i="9"/>
  <c r="BK304" i="9"/>
  <c r="J302" i="9"/>
  <c r="BK274" i="9"/>
  <c r="BK268" i="9"/>
  <c r="J266" i="9"/>
  <c r="J264" i="9"/>
  <c r="BK258" i="9"/>
  <c r="J254" i="9"/>
  <c r="BK252" i="9"/>
  <c r="BK250" i="9"/>
  <c r="BK248" i="9"/>
  <c r="BK246" i="9"/>
  <c r="J242" i="9"/>
  <c r="J240" i="9"/>
  <c r="J238" i="9"/>
  <c r="BK236" i="9"/>
  <c r="J232" i="9"/>
  <c r="BK230" i="9"/>
  <c r="J228" i="9"/>
  <c r="BK224" i="9"/>
  <c r="BK216" i="9"/>
  <c r="J214" i="9"/>
  <c r="BK212" i="9"/>
  <c r="J210" i="9"/>
  <c r="BK208" i="9"/>
  <c r="J204" i="9"/>
  <c r="BK200" i="9"/>
  <c r="BK198" i="9"/>
  <c r="J196" i="9"/>
  <c r="BK194" i="9"/>
  <c r="BK192" i="9"/>
  <c r="BK188" i="9"/>
  <c r="J186" i="9"/>
  <c r="J184" i="9"/>
  <c r="J182" i="9"/>
  <c r="J180" i="9"/>
  <c r="J178" i="9"/>
  <c r="J176" i="9"/>
  <c r="BK172" i="9"/>
  <c r="BK170" i="9"/>
  <c r="J168" i="9"/>
  <c r="BK164" i="9"/>
  <c r="J162" i="9"/>
  <c r="BK160" i="9"/>
  <c r="J156" i="9"/>
  <c r="BK154" i="9"/>
  <c r="BK152" i="9"/>
  <c r="J150" i="9"/>
  <c r="J148" i="9"/>
  <c r="BK145" i="9"/>
  <c r="BK144" i="9"/>
  <c r="J142" i="9"/>
  <c r="BK141" i="9"/>
  <c r="BK138" i="9"/>
  <c r="BK136" i="9"/>
  <c r="BK701" i="8"/>
  <c r="J701" i="8"/>
  <c r="BK699" i="8"/>
  <c r="J699" i="8"/>
  <c r="BK697" i="8"/>
  <c r="J694" i="8"/>
  <c r="BK692" i="8"/>
  <c r="BK691" i="8"/>
  <c r="BK675" i="8"/>
  <c r="BK657" i="8"/>
  <c r="J655" i="8"/>
  <c r="J652" i="8"/>
  <c r="BK650" i="8"/>
  <c r="J648" i="8"/>
  <c r="BK638" i="8"/>
  <c r="BK636" i="8"/>
  <c r="BK634" i="8"/>
  <c r="BK633" i="8"/>
  <c r="J626" i="8"/>
  <c r="BK614" i="8"/>
  <c r="BK607" i="8"/>
  <c r="J605" i="8"/>
  <c r="BK604" i="8"/>
  <c r="J602" i="8"/>
  <c r="J599" i="8"/>
  <c r="J598" i="8"/>
  <c r="BK594" i="8"/>
  <c r="J592" i="8"/>
  <c r="BK590" i="8"/>
  <c r="BK588" i="8"/>
  <c r="BK586" i="8"/>
  <c r="BK583" i="8"/>
  <c r="J581" i="8"/>
  <c r="J577" i="8"/>
  <c r="J574" i="8"/>
  <c r="J572" i="8"/>
  <c r="BK569" i="8"/>
  <c r="BK567" i="8"/>
  <c r="BK565" i="8"/>
  <c r="BK558" i="8"/>
  <c r="J554" i="8"/>
  <c r="J545" i="8"/>
  <c r="J544" i="8"/>
  <c r="BK543" i="8"/>
  <c r="J541" i="8"/>
  <c r="J540" i="8"/>
  <c r="BK539" i="8"/>
  <c r="J536" i="8"/>
  <c r="BK529" i="8"/>
  <c r="J528" i="8"/>
  <c r="J526" i="8"/>
  <c r="J522" i="8"/>
  <c r="BK517" i="8"/>
  <c r="J516" i="8"/>
  <c r="BK515" i="8"/>
  <c r="J515" i="8"/>
  <c r="J513" i="8"/>
  <c r="J512" i="8"/>
  <c r="J500" i="8"/>
  <c r="J499" i="8"/>
  <c r="BK498" i="8"/>
  <c r="BK497" i="8"/>
  <c r="J496" i="8"/>
  <c r="J495" i="8"/>
  <c r="BK494" i="8"/>
  <c r="BK492" i="8"/>
  <c r="BK491" i="8"/>
  <c r="BK490" i="8"/>
  <c r="BK487" i="8"/>
  <c r="J485" i="8"/>
  <c r="BK483" i="8"/>
  <c r="BK482" i="8"/>
  <c r="BK480" i="8"/>
  <c r="BK478" i="8"/>
  <c r="BK476" i="8"/>
  <c r="BK474" i="8"/>
  <c r="J473" i="8"/>
  <c r="J472" i="8"/>
  <c r="BK471" i="8"/>
  <c r="BK470" i="8"/>
  <c r="J468" i="8"/>
  <c r="BK466" i="8"/>
  <c r="J465" i="8"/>
  <c r="BK464" i="8"/>
  <c r="BK462" i="8"/>
  <c r="J461" i="8"/>
  <c r="J457" i="8"/>
  <c r="BK456" i="8"/>
  <c r="BK454" i="8"/>
  <c r="BK453" i="8"/>
  <c r="BK449" i="8"/>
  <c r="J443" i="8"/>
  <c r="BK438" i="8"/>
  <c r="BK436" i="8"/>
  <c r="BK434" i="8"/>
  <c r="J430" i="8"/>
  <c r="BK418" i="8"/>
  <c r="BK414" i="8"/>
  <c r="BK406" i="8"/>
  <c r="BK402" i="8"/>
  <c r="BK387" i="8"/>
  <c r="J385" i="8"/>
  <c r="BK381" i="8"/>
  <c r="BK371" i="8"/>
  <c r="BK369" i="8"/>
  <c r="BK358" i="8"/>
  <c r="J350" i="8"/>
  <c r="J342" i="8"/>
  <c r="BK336" i="8"/>
  <c r="J334" i="8"/>
  <c r="J333" i="8"/>
  <c r="BK332" i="8"/>
  <c r="BK328" i="8"/>
  <c r="J327" i="8"/>
  <c r="J320" i="8"/>
  <c r="J314" i="8"/>
  <c r="BK304" i="8"/>
  <c r="J303" i="8"/>
  <c r="J293" i="8"/>
  <c r="BK289" i="8"/>
  <c r="J287" i="8"/>
  <c r="BK282" i="8"/>
  <c r="J275" i="8"/>
  <c r="BK274" i="8"/>
  <c r="BK267" i="8"/>
  <c r="J258" i="8"/>
  <c r="J255" i="8"/>
  <c r="BK252" i="8"/>
  <c r="J236" i="8"/>
  <c r="BK232" i="8"/>
  <c r="BK225" i="8"/>
  <c r="J222" i="8"/>
  <c r="BK214" i="8"/>
  <c r="J205" i="8"/>
  <c r="J198" i="8"/>
  <c r="J190" i="8"/>
  <c r="J185" i="8"/>
  <c r="BK182" i="8"/>
  <c r="J178" i="8"/>
  <c r="J175" i="8"/>
  <c r="BK170" i="8"/>
  <c r="BK168" i="8"/>
  <c r="J165" i="8"/>
  <c r="BK161" i="8"/>
  <c r="BK155" i="8"/>
  <c r="J153" i="8"/>
  <c r="BK149" i="8"/>
  <c r="BK125" i="7"/>
  <c r="J232" i="6"/>
  <c r="J230" i="6"/>
  <c r="BK229" i="6"/>
  <c r="J228" i="6"/>
  <c r="BK227" i="6"/>
  <c r="J225" i="6"/>
  <c r="BK224" i="6"/>
  <c r="BK223" i="6"/>
  <c r="J222" i="6"/>
  <c r="J219" i="6"/>
  <c r="J218" i="6"/>
  <c r="BK217" i="6"/>
  <c r="J216" i="6"/>
  <c r="BK215" i="6"/>
  <c r="J213" i="6"/>
  <c r="BK211" i="6"/>
  <c r="J266" i="5"/>
  <c r="BK257" i="5"/>
  <c r="BK256" i="5"/>
  <c r="BK255" i="5"/>
  <c r="BK252" i="5"/>
  <c r="J250" i="5"/>
  <c r="BK249" i="5"/>
  <c r="BK237" i="5"/>
  <c r="J236" i="5"/>
  <c r="J235" i="5"/>
  <c r="BK234" i="5"/>
  <c r="BK233" i="5"/>
  <c r="BK232" i="5"/>
  <c r="J230" i="5"/>
  <c r="BK223" i="5"/>
  <c r="J222" i="5"/>
  <c r="J221" i="5"/>
  <c r="BK220" i="5"/>
  <c r="BK219" i="5"/>
  <c r="BK218" i="5"/>
  <c r="J217" i="5"/>
  <c r="J216" i="5"/>
  <c r="BK212" i="5"/>
  <c r="BK210" i="5"/>
  <c r="BK209" i="5"/>
  <c r="BK206" i="5"/>
  <c r="J205" i="5"/>
  <c r="BK204" i="5"/>
  <c r="J202" i="5"/>
  <c r="J201" i="5"/>
  <c r="BK200" i="5"/>
  <c r="J199" i="5"/>
  <c r="BK197" i="5"/>
  <c r="BK191" i="5"/>
  <c r="J188" i="5"/>
  <c r="J187" i="5"/>
  <c r="BK184" i="5"/>
  <c r="J183" i="5"/>
  <c r="BK178" i="5"/>
  <c r="BK175" i="5"/>
  <c r="BK174" i="5"/>
  <c r="J172" i="5"/>
  <c r="J170" i="5"/>
  <c r="BK163" i="5"/>
  <c r="J162" i="5"/>
  <c r="J160" i="5"/>
  <c r="BK159" i="5"/>
  <c r="J157" i="5"/>
  <c r="BK154" i="5"/>
  <c r="J152" i="5"/>
  <c r="BK150" i="5"/>
  <c r="J149" i="5"/>
  <c r="J148" i="5"/>
  <c r="J147" i="5"/>
  <c r="BK144" i="5"/>
  <c r="BK143" i="5"/>
  <c r="J142" i="5"/>
  <c r="BK192" i="4"/>
  <c r="BK189" i="4"/>
  <c r="BK187" i="4"/>
  <c r="J184" i="4"/>
  <c r="J182" i="4"/>
  <c r="J180" i="4"/>
  <c r="BK173" i="4"/>
  <c r="BK165" i="4"/>
  <c r="J163" i="4"/>
  <c r="BK159" i="4"/>
  <c r="J151" i="4"/>
  <c r="J144" i="4"/>
  <c r="J138" i="4"/>
  <c r="BK135" i="4"/>
  <c r="BK462" i="2"/>
  <c r="J462" i="2"/>
  <c r="BK440" i="2"/>
  <c r="J440" i="2"/>
  <c r="BK437" i="2"/>
  <c r="J435" i="2"/>
  <c r="BK432" i="2"/>
  <c r="J432" i="2"/>
  <c r="J125" i="13"/>
  <c r="J216" i="12"/>
  <c r="BK214" i="12"/>
  <c r="BK208" i="12"/>
  <c r="J207" i="12"/>
  <c r="J203" i="12"/>
  <c r="BK201" i="12"/>
  <c r="J200" i="12"/>
  <c r="BK199" i="12"/>
  <c r="BK197" i="12"/>
  <c r="BK196" i="12"/>
  <c r="J193" i="12"/>
  <c r="BK191" i="12"/>
  <c r="J189" i="12"/>
  <c r="J188" i="12"/>
  <c r="J185" i="12"/>
  <c r="J184" i="12"/>
  <c r="BK183" i="12"/>
  <c r="J182" i="12"/>
  <c r="BK181" i="12"/>
  <c r="BK180" i="12"/>
  <c r="J175" i="12"/>
  <c r="BK174" i="12"/>
  <c r="BK170" i="12"/>
  <c r="BK166" i="12"/>
  <c r="J159" i="12"/>
  <c r="J158" i="12"/>
  <c r="J157" i="12"/>
  <c r="BK156" i="12"/>
  <c r="BK152" i="12"/>
  <c r="J151" i="12"/>
  <c r="BK150" i="12"/>
  <c r="J149" i="12"/>
  <c r="BK148" i="12"/>
  <c r="J148" i="12"/>
  <c r="BK147" i="12"/>
  <c r="J146" i="12"/>
  <c r="BK145" i="12"/>
  <c r="J144" i="12"/>
  <c r="BK141" i="12"/>
  <c r="J139" i="12"/>
  <c r="BK137" i="12"/>
  <c r="J133" i="12"/>
  <c r="J132" i="12"/>
  <c r="BK296" i="9"/>
  <c r="J296" i="9"/>
  <c r="J294" i="9"/>
  <c r="BK292" i="9"/>
  <c r="BK290" i="9"/>
  <c r="J290" i="9"/>
  <c r="BK288" i="9"/>
  <c r="J286" i="9"/>
  <c r="BK284" i="9"/>
  <c r="J284" i="9"/>
  <c r="BK282" i="9"/>
  <c r="J282" i="9"/>
  <c r="BK280" i="9"/>
  <c r="J280" i="9"/>
  <c r="J278" i="9"/>
  <c r="BK396" i="8"/>
  <c r="J393" i="8"/>
  <c r="J387" i="8"/>
  <c r="BK385" i="8"/>
  <c r="J379" i="8"/>
  <c r="J344" i="8"/>
  <c r="J339" i="8"/>
  <c r="J338" i="8"/>
  <c r="J335" i="8"/>
  <c r="BK325" i="8"/>
  <c r="J325" i="8"/>
  <c r="BK323" i="8"/>
  <c r="J316" i="8"/>
  <c r="BK294" i="8"/>
  <c r="BK293" i="8"/>
  <c r="BK291" i="8"/>
  <c r="J282" i="8"/>
  <c r="J279" i="8"/>
  <c r="J276" i="8"/>
  <c r="J273" i="8"/>
  <c r="J271" i="8"/>
  <c r="BK270" i="8"/>
  <c r="J267" i="8"/>
  <c r="J264" i="8"/>
  <c r="BK261" i="8"/>
  <c r="J235" i="8"/>
  <c r="BK234" i="8"/>
  <c r="BK233" i="8"/>
  <c r="J232" i="8"/>
  <c r="BK230" i="8"/>
  <c r="BK229" i="8"/>
  <c r="J226" i="8"/>
  <c r="J225" i="8"/>
  <c r="J224" i="8"/>
  <c r="BK218" i="8"/>
  <c r="J208" i="8"/>
  <c r="BK207" i="8"/>
  <c r="BK203" i="8"/>
  <c r="BK198" i="8"/>
  <c r="J195" i="8"/>
  <c r="BK193" i="8"/>
  <c r="J192" i="8"/>
  <c r="BK190" i="8"/>
  <c r="BK183" i="8"/>
  <c r="J182" i="8"/>
  <c r="BK178" i="8"/>
  <c r="BK175" i="8"/>
  <c r="BK172" i="8"/>
  <c r="J169" i="8"/>
  <c r="J167" i="8"/>
  <c r="J161" i="8"/>
  <c r="J158" i="8"/>
  <c r="J155" i="8"/>
  <c r="J154" i="8"/>
  <c r="BK153" i="8"/>
  <c r="J149" i="8"/>
  <c r="J125" i="7"/>
  <c r="BK234" i="6"/>
  <c r="J234" i="6"/>
  <c r="BK233" i="6"/>
  <c r="BK231" i="6"/>
  <c r="BK230" i="6"/>
  <c r="J227" i="6"/>
  <c r="BK226" i="6"/>
  <c r="BK225" i="6"/>
  <c r="J224" i="6"/>
  <c r="J223" i="6"/>
  <c r="BK219" i="6"/>
  <c r="J217" i="6"/>
  <c r="BK216" i="6"/>
  <c r="J215" i="6"/>
  <c r="J214" i="6"/>
  <c r="BK213" i="6"/>
  <c r="BK212" i="6"/>
  <c r="J211" i="6"/>
  <c r="BK210" i="6"/>
  <c r="J209" i="6"/>
  <c r="BK208" i="6"/>
  <c r="BK206" i="6"/>
  <c r="BK204" i="6"/>
  <c r="J203" i="6"/>
  <c r="BK199" i="6"/>
  <c r="BK197" i="6"/>
  <c r="J195" i="6"/>
  <c r="J193" i="6"/>
  <c r="BK192" i="6"/>
  <c r="BK191" i="6"/>
  <c r="J190" i="6"/>
  <c r="J187" i="6"/>
  <c r="J186" i="6"/>
  <c r="BK185" i="6"/>
  <c r="J183" i="6"/>
  <c r="J182" i="6"/>
  <c r="J180" i="6"/>
  <c r="BK179" i="6"/>
  <c r="BK178" i="6"/>
  <c r="J177" i="6"/>
  <c r="J176" i="6"/>
  <c r="BK175" i="6"/>
  <c r="J174" i="6"/>
  <c r="J173" i="6"/>
  <c r="BK172" i="6"/>
  <c r="BK171" i="6"/>
  <c r="BK169" i="6"/>
  <c r="J168" i="6"/>
  <c r="J167" i="6"/>
  <c r="BK166" i="6"/>
  <c r="BK165" i="6"/>
  <c r="BK164" i="6"/>
  <c r="BK163" i="6"/>
  <c r="J162" i="6"/>
  <c r="BK161" i="6"/>
  <c r="BK160" i="6"/>
  <c r="BK159" i="6"/>
  <c r="J158" i="6"/>
  <c r="J157" i="6"/>
  <c r="J156" i="6"/>
  <c r="BK155" i="6"/>
  <c r="BK154" i="6"/>
  <c r="J153" i="6"/>
  <c r="BK151" i="6"/>
  <c r="J150" i="6"/>
  <c r="J149" i="6"/>
  <c r="BK147" i="6"/>
  <c r="BK146" i="6"/>
  <c r="J145" i="6"/>
  <c r="BK142" i="6"/>
  <c r="BK139" i="6"/>
  <c r="BK137" i="6"/>
  <c r="BK133" i="6"/>
  <c r="J132" i="6"/>
  <c r="BK266" i="5"/>
  <c r="J260" i="5"/>
  <c r="BK258" i="5"/>
  <c r="J257" i="5"/>
  <c r="BK242" i="5"/>
  <c r="BK241" i="5"/>
  <c r="BK240" i="5"/>
  <c r="BK238" i="5"/>
  <c r="BK236" i="5"/>
  <c r="J234" i="5"/>
  <c r="J232" i="5"/>
  <c r="BK228" i="5"/>
  <c r="J227" i="5"/>
  <c r="BK226" i="5"/>
  <c r="J225" i="5"/>
  <c r="BK224" i="5"/>
  <c r="BK221" i="5"/>
  <c r="J219" i="5"/>
  <c r="J218" i="5"/>
  <c r="BK211" i="5"/>
  <c r="BK208" i="5"/>
  <c r="J196" i="5"/>
  <c r="J195" i="5"/>
  <c r="BK194" i="5"/>
  <c r="J193" i="5"/>
  <c r="BK187" i="5"/>
  <c r="J184" i="5"/>
  <c r="J182" i="5"/>
  <c r="J179" i="5"/>
  <c r="BK177" i="5"/>
  <c r="J176" i="5"/>
  <c r="J175" i="5"/>
  <c r="J174" i="5"/>
  <c r="BK170" i="5"/>
  <c r="J169" i="5"/>
  <c r="BK168" i="5"/>
  <c r="J167" i="5"/>
  <c r="J164" i="5"/>
  <c r="J163" i="5"/>
  <c r="J161" i="5"/>
  <c r="J176" i="4"/>
  <c r="BK170" i="4"/>
  <c r="BK167" i="4"/>
  <c r="J161" i="4"/>
  <c r="J155" i="4"/>
  <c r="BK147" i="4"/>
  <c r="BK144" i="4"/>
  <c r="BK140" i="4"/>
  <c r="BK138" i="4"/>
  <c r="J135" i="4"/>
  <c r="BK288" i="3"/>
  <c r="J288" i="3"/>
  <c r="BK286" i="3"/>
  <c r="J286" i="3"/>
  <c r="BK284" i="3"/>
  <c r="J284" i="3"/>
  <c r="BK282" i="3"/>
  <c r="J282" i="3"/>
  <c r="BK280" i="3"/>
  <c r="J280" i="3"/>
  <c r="J278" i="3"/>
  <c r="J254" i="3"/>
  <c r="J212" i="3"/>
  <c r="J208" i="3"/>
  <c r="J200" i="3"/>
  <c r="J193" i="3"/>
  <c r="J191" i="3"/>
  <c r="J163" i="3"/>
  <c r="BK161" i="3"/>
  <c r="J155" i="3"/>
  <c r="J151" i="3"/>
  <c r="BK141" i="3"/>
  <c r="BK633" i="2"/>
  <c r="J633" i="2"/>
  <c r="BK631" i="2"/>
  <c r="J631" i="2"/>
  <c r="BK628" i="2"/>
  <c r="J598" i="2"/>
  <c r="BK597" i="2"/>
  <c r="J597" i="2"/>
  <c r="BK593" i="2"/>
  <c r="J593" i="2"/>
  <c r="BK592" i="2"/>
  <c r="J592" i="2"/>
  <c r="BK591" i="2"/>
  <c r="J591" i="2"/>
  <c r="BK570" i="2"/>
  <c r="J570" i="2"/>
  <c r="BK559" i="2"/>
  <c r="BK553" i="2"/>
  <c r="J553" i="2"/>
  <c r="BK550" i="2"/>
  <c r="BK538" i="2"/>
  <c r="J538" i="2"/>
  <c r="BK537" i="2"/>
  <c r="J537" i="2"/>
  <c r="J536" i="2"/>
  <c r="BK534" i="2"/>
  <c r="J534" i="2"/>
  <c r="BK533" i="2"/>
  <c r="J533" i="2"/>
  <c r="BK531" i="2"/>
  <c r="BK526" i="2"/>
  <c r="J526" i="2"/>
  <c r="BK525" i="2"/>
  <c r="J525" i="2"/>
  <c r="BK523" i="2"/>
  <c r="J523" i="2"/>
  <c r="BK517" i="2"/>
  <c r="J517" i="2"/>
  <c r="BK512" i="2"/>
  <c r="J512" i="2"/>
  <c r="J511" i="2"/>
  <c r="BK509" i="2"/>
  <c r="J509" i="2"/>
  <c r="J503" i="2"/>
  <c r="BK501" i="2"/>
  <c r="J501" i="2"/>
  <c r="BK491" i="2"/>
  <c r="J491" i="2"/>
  <c r="BK489" i="2"/>
  <c r="J489" i="2"/>
  <c r="BK487" i="2"/>
  <c r="J485" i="2"/>
  <c r="BK480" i="2"/>
  <c r="J480" i="2"/>
  <c r="BK475" i="2"/>
  <c r="BK469" i="2"/>
  <c r="J469" i="2"/>
  <c r="BK466" i="2"/>
  <c r="J464" i="2"/>
  <c r="J437" i="2"/>
  <c r="BK435" i="2"/>
  <c r="BK403" i="2"/>
  <c r="J402" i="2"/>
  <c r="BK398" i="2"/>
  <c r="BK392" i="2"/>
  <c r="BK391" i="2"/>
  <c r="J391" i="2"/>
  <c r="BK389" i="2"/>
  <c r="J388" i="2"/>
  <c r="BK387" i="2"/>
  <c r="J387" i="2"/>
  <c r="BK386" i="2"/>
  <c r="BK385" i="2"/>
  <c r="J385" i="2"/>
  <c r="BK384" i="2"/>
  <c r="J384" i="2"/>
  <c r="BK382" i="2"/>
  <c r="J381" i="2"/>
  <c r="BK380" i="2"/>
  <c r="J380" i="2"/>
  <c r="BK377" i="2"/>
  <c r="J377" i="2"/>
  <c r="BK375" i="2"/>
  <c r="J375" i="2"/>
  <c r="J372" i="2"/>
  <c r="BK371" i="2"/>
  <c r="J371" i="2"/>
  <c r="BK365" i="2"/>
  <c r="J365" i="2"/>
  <c r="J361" i="2"/>
  <c r="BK357" i="2"/>
  <c r="BK354" i="2"/>
  <c r="BK352" i="2"/>
  <c r="J352" i="2"/>
  <c r="BK351" i="2"/>
  <c r="J351" i="2"/>
  <c r="BK350" i="2"/>
  <c r="BK349" i="2"/>
  <c r="J349" i="2"/>
  <c r="BK348" i="2"/>
  <c r="BK345" i="2"/>
  <c r="J345" i="2"/>
  <c r="BK342" i="2"/>
  <c r="J342" i="2"/>
  <c r="BK341" i="2"/>
  <c r="J341" i="2"/>
  <c r="J340" i="2"/>
  <c r="J338" i="2"/>
  <c r="BK337" i="2"/>
  <c r="BK336" i="2"/>
  <c r="BK334" i="2"/>
  <c r="J334" i="2"/>
  <c r="J327" i="2"/>
  <c r="J325" i="2"/>
  <c r="BK321" i="2"/>
  <c r="J316" i="2"/>
  <c r="J306" i="2"/>
  <c r="BK303" i="2"/>
  <c r="J303" i="2"/>
  <c r="J301" i="2"/>
  <c r="BK295" i="2"/>
  <c r="J295" i="2"/>
  <c r="BK290" i="2"/>
  <c r="BK279" i="2"/>
  <c r="J276" i="2"/>
  <c r="BK268" i="2"/>
  <c r="J268" i="2"/>
  <c r="BK258" i="2"/>
  <c r="J258" i="2"/>
  <c r="BK256" i="2"/>
  <c r="J255" i="2"/>
  <c r="BK253" i="2"/>
  <c r="BK252" i="2"/>
  <c r="J252" i="2"/>
  <c r="BK251" i="2"/>
  <c r="J251" i="2"/>
  <c r="BK249" i="2"/>
  <c r="BK248" i="2"/>
  <c r="J248" i="2"/>
  <c r="J246" i="2"/>
  <c r="BK245" i="2"/>
  <c r="J245" i="2"/>
  <c r="J243" i="2"/>
  <c r="J241" i="2"/>
  <c r="BK232" i="2"/>
  <c r="BK228" i="2"/>
  <c r="J227" i="2"/>
  <c r="J224" i="2"/>
  <c r="J223" i="2"/>
  <c r="J220" i="2"/>
  <c r="BK214" i="2"/>
  <c r="J207" i="2"/>
  <c r="BK198" i="2"/>
  <c r="BK196" i="2"/>
  <c r="BK193" i="2"/>
  <c r="BK187" i="2"/>
  <c r="BK178" i="2"/>
  <c r="BK172" i="2"/>
  <c r="BK167" i="2"/>
  <c r="BK161" i="2"/>
  <c r="J159" i="2"/>
  <c r="J157" i="2"/>
  <c r="J149" i="2"/>
  <c r="J146" i="2"/>
  <c r="BK143" i="2"/>
  <c r="BK125" i="13"/>
  <c r="BK215" i="12"/>
  <c r="J213" i="12"/>
  <c r="J212" i="12"/>
  <c r="J211" i="12"/>
  <c r="J208" i="12"/>
  <c r="BK206" i="12"/>
  <c r="J205" i="12"/>
  <c r="BK204" i="12"/>
  <c r="J202" i="12"/>
  <c r="BK200" i="12"/>
  <c r="BK198" i="12"/>
  <c r="J197" i="12"/>
  <c r="J196" i="12"/>
  <c r="J195" i="12"/>
  <c r="J194" i="12"/>
  <c r="BK193" i="12"/>
  <c r="J192" i="12"/>
  <c r="J190" i="12"/>
  <c r="J187" i="12"/>
  <c r="J186" i="12"/>
  <c r="BK184" i="12"/>
  <c r="J183" i="12"/>
  <c r="BK182" i="12"/>
  <c r="J179" i="12"/>
  <c r="BK178" i="12"/>
  <c r="J177" i="12"/>
  <c r="J176" i="12"/>
  <c r="BK175" i="12"/>
  <c r="BK173" i="12"/>
  <c r="BK172" i="12"/>
  <c r="BK171" i="12"/>
  <c r="J170" i="12"/>
  <c r="BK169" i="12"/>
  <c r="J168" i="12"/>
  <c r="J167" i="12"/>
  <c r="BK165" i="12"/>
  <c r="J164" i="12"/>
  <c r="J163" i="12"/>
  <c r="BK162" i="12"/>
  <c r="BK161" i="12"/>
  <c r="BK160" i="12"/>
  <c r="BK158" i="12"/>
  <c r="BK155" i="12"/>
  <c r="J154" i="12"/>
  <c r="BK220" i="11"/>
  <c r="J215" i="11"/>
  <c r="J209" i="11"/>
  <c r="J200" i="11"/>
  <c r="BK195" i="11"/>
  <c r="J193" i="11"/>
  <c r="J192" i="11"/>
  <c r="J191" i="11"/>
  <c r="J190" i="11"/>
  <c r="J188" i="11"/>
  <c r="BK187" i="11"/>
  <c r="J185" i="11"/>
  <c r="J182" i="11"/>
  <c r="J181" i="11"/>
  <c r="J180" i="11"/>
  <c r="J178" i="11"/>
  <c r="J177" i="11"/>
  <c r="BK176" i="11"/>
  <c r="J175" i="11"/>
  <c r="J168" i="11"/>
  <c r="BK167" i="11"/>
  <c r="BK166" i="11"/>
  <c r="J165" i="11"/>
  <c r="J164" i="11"/>
  <c r="BK161" i="11"/>
  <c r="J160" i="11"/>
  <c r="J159" i="11"/>
  <c r="J157" i="11"/>
  <c r="J156" i="11"/>
  <c r="BK151" i="11"/>
  <c r="J149" i="11"/>
  <c r="J147" i="11"/>
  <c r="BK144" i="11"/>
  <c r="BK140" i="11"/>
  <c r="J139" i="11"/>
  <c r="BK138" i="11"/>
  <c r="BK136" i="11"/>
  <c r="J133" i="11"/>
  <c r="BK171" i="10"/>
  <c r="BK169" i="10"/>
  <c r="J163" i="10"/>
  <c r="J160" i="10"/>
  <c r="BK158" i="10"/>
  <c r="BK156" i="10"/>
  <c r="J154" i="10"/>
  <c r="BK150" i="10"/>
  <c r="BK148" i="10"/>
  <c r="BK141" i="10"/>
  <c r="J137" i="10"/>
  <c r="BK342" i="9"/>
  <c r="J340" i="9"/>
  <c r="J338" i="9"/>
  <c r="J334" i="9"/>
  <c r="J332" i="9"/>
  <c r="J330" i="9"/>
  <c r="J328" i="9"/>
  <c r="BK326" i="9"/>
  <c r="BK324" i="9"/>
  <c r="J322" i="9"/>
  <c r="BK320" i="9"/>
  <c r="J318" i="9"/>
  <c r="BK316" i="9"/>
  <c r="J314" i="9"/>
  <c r="J312" i="9"/>
  <c r="J310" i="9"/>
  <c r="BK308" i="9"/>
  <c r="BK306" i="9"/>
  <c r="BK298" i="9"/>
  <c r="J298" i="9"/>
  <c r="BK294" i="9"/>
  <c r="J292" i="9"/>
  <c r="J288" i="9"/>
  <c r="BK286" i="9"/>
  <c r="BK278" i="9"/>
  <c r="BK276" i="9"/>
  <c r="J274" i="9"/>
  <c r="J272" i="9"/>
  <c r="BK270" i="9"/>
  <c r="BK262" i="9"/>
  <c r="J260" i="9"/>
  <c r="J258" i="9"/>
  <c r="BK256" i="9"/>
  <c r="BK254" i="9"/>
  <c r="J252" i="9"/>
  <c r="J248" i="9"/>
  <c r="BK244" i="9"/>
  <c r="BK238" i="9"/>
  <c r="J236" i="9"/>
  <c r="BK234" i="9"/>
  <c r="BK232" i="9"/>
  <c r="J226" i="9"/>
  <c r="J224" i="9"/>
  <c r="J222" i="9"/>
  <c r="J220" i="9"/>
  <c r="J218" i="9"/>
  <c r="J208" i="9"/>
  <c r="J206" i="9"/>
  <c r="J202" i="9"/>
  <c r="BK196" i="9"/>
  <c r="J194" i="9"/>
  <c r="J190" i="9"/>
  <c r="J188" i="9"/>
  <c r="BK184" i="9"/>
  <c r="BK180" i="9"/>
  <c r="BK174" i="9"/>
  <c r="J170" i="9"/>
  <c r="BK166" i="9"/>
  <c r="J164" i="9"/>
  <c r="J160" i="9"/>
  <c r="J158" i="9"/>
  <c r="J144" i="9"/>
  <c r="J138" i="9"/>
  <c r="J697" i="8"/>
  <c r="BK694" i="8"/>
  <c r="J692" i="8"/>
  <c r="BK673" i="8"/>
  <c r="J672" i="8"/>
  <c r="J657" i="8"/>
  <c r="BK652" i="8"/>
  <c r="BK648" i="8"/>
  <c r="BK640" i="8"/>
  <c r="J638" i="8"/>
  <c r="J636" i="8"/>
  <c r="J634" i="8"/>
  <c r="BK631" i="8"/>
  <c r="BK628" i="8"/>
  <c r="J617" i="8"/>
  <c r="J614" i="8"/>
  <c r="J607" i="8"/>
  <c r="BK602" i="8"/>
  <c r="BK599" i="8"/>
  <c r="J596" i="8"/>
  <c r="BK581" i="8"/>
  <c r="BK577" i="8"/>
  <c r="BK563" i="8"/>
  <c r="BK561" i="8"/>
  <c r="BK560" i="8"/>
  <c r="J556" i="8"/>
  <c r="BK545" i="8"/>
  <c r="J543" i="8"/>
  <c r="BK542" i="8"/>
  <c r="J539" i="8"/>
  <c r="BK538" i="8"/>
  <c r="BK537" i="8"/>
  <c r="BK530" i="8"/>
  <c r="BK528" i="8"/>
  <c r="BK524" i="8"/>
  <c r="J517" i="8"/>
  <c r="BK516" i="8"/>
  <c r="BK510" i="8"/>
  <c r="J508" i="8"/>
  <c r="BK505" i="8"/>
  <c r="BK503" i="8"/>
  <c r="BK501" i="8"/>
  <c r="BK500" i="8"/>
  <c r="J498" i="8"/>
  <c r="J497" i="8"/>
  <c r="BK496" i="8"/>
  <c r="J494" i="8"/>
  <c r="BK493" i="8"/>
  <c r="J490" i="8"/>
  <c r="J489" i="8"/>
  <c r="J487" i="8"/>
  <c r="J483" i="8"/>
  <c r="J476" i="8"/>
  <c r="BK473" i="8"/>
  <c r="J471" i="8"/>
  <c r="J466" i="8"/>
  <c r="J464" i="8"/>
  <c r="BK463" i="8"/>
  <c r="J462" i="8"/>
  <c r="J459" i="8"/>
  <c r="J456" i="8"/>
  <c r="J454" i="8"/>
  <c r="J453" i="8"/>
  <c r="J451" i="8"/>
  <c r="BK445" i="8"/>
  <c r="J438" i="8"/>
  <c r="BK432" i="8"/>
  <c r="J416" i="8"/>
  <c r="J410" i="8"/>
  <c r="J404" i="8"/>
  <c r="J402" i="8"/>
  <c r="BK400" i="8"/>
  <c r="J396" i="8"/>
  <c r="BK390" i="8"/>
  <c r="J381" i="8"/>
  <c r="BK379" i="8"/>
  <c r="BK374" i="8"/>
  <c r="J371" i="8"/>
  <c r="J369" i="8"/>
  <c r="BK367" i="8"/>
  <c r="BK364" i="8"/>
  <c r="BK350" i="8"/>
  <c r="BK344" i="8"/>
  <c r="BK342" i="8"/>
  <c r="BK339" i="8"/>
  <c r="BK335" i="8"/>
  <c r="BK334" i="8"/>
  <c r="J330" i="8"/>
  <c r="BK320" i="8"/>
  <c r="J317" i="8"/>
  <c r="BK314" i="8"/>
  <c r="J312" i="8"/>
  <c r="J308" i="8"/>
  <c r="J306" i="8"/>
  <c r="BK301" i="8"/>
  <c r="J294" i="8"/>
  <c r="J289" i="8"/>
  <c r="BK287" i="8"/>
  <c r="BK279" i="8"/>
  <c r="J274" i="8"/>
  <c r="J270" i="8"/>
  <c r="J268" i="8"/>
  <c r="J266" i="8"/>
  <c r="J261" i="8"/>
  <c r="BK258" i="8"/>
  <c r="J246" i="8"/>
  <c r="J230" i="8"/>
  <c r="J229" i="8"/>
  <c r="BK228" i="8"/>
  <c r="BK209" i="6"/>
  <c r="J208" i="6"/>
  <c r="J207" i="6"/>
  <c r="J205" i="6"/>
  <c r="J204" i="6"/>
  <c r="BK203" i="6"/>
  <c r="BK202" i="6"/>
  <c r="BK201" i="6"/>
  <c r="BK200" i="6"/>
  <c r="J199" i="6"/>
  <c r="J198" i="6"/>
  <c r="J197" i="6"/>
  <c r="BK196" i="6"/>
  <c r="BK195" i="6"/>
  <c r="BK194" i="6"/>
  <c r="J192" i="6"/>
  <c r="J191" i="6"/>
  <c r="BK190" i="6"/>
  <c r="J189" i="6"/>
  <c r="BK188" i="6"/>
  <c r="BK186" i="6"/>
  <c r="BK184" i="6"/>
  <c r="BK182" i="6"/>
  <c r="BK181" i="6"/>
  <c r="BK177" i="6"/>
  <c r="BK176" i="6"/>
  <c r="J175" i="6"/>
  <c r="BK173" i="6"/>
  <c r="J172" i="6"/>
  <c r="BK170" i="6"/>
  <c r="BK168" i="6"/>
  <c r="BK167" i="6"/>
  <c r="J166" i="6"/>
  <c r="J165" i="6"/>
  <c r="BK162" i="6"/>
  <c r="J161" i="6"/>
  <c r="BK157" i="6"/>
  <c r="J155" i="6"/>
  <c r="J154" i="6"/>
  <c r="BK153" i="6"/>
  <c r="J152" i="6"/>
  <c r="J151" i="6"/>
  <c r="BK150" i="6"/>
  <c r="BK149" i="6"/>
  <c r="J148" i="6"/>
  <c r="J146" i="6"/>
  <c r="BK140" i="6"/>
  <c r="J139" i="6"/>
  <c r="J136" i="6"/>
  <c r="J133" i="6"/>
  <c r="J279" i="5"/>
  <c r="BK271" i="5"/>
  <c r="BK260" i="5"/>
  <c r="J252" i="5"/>
  <c r="J249" i="5"/>
  <c r="BK244" i="5"/>
  <c r="J242" i="5"/>
  <c r="J241" i="5"/>
  <c r="J240" i="5"/>
  <c r="BK239" i="5"/>
  <c r="J238" i="5"/>
  <c r="J237" i="5"/>
  <c r="BK231" i="5"/>
  <c r="BK230" i="5"/>
  <c r="BK229" i="5"/>
  <c r="BK227" i="5"/>
  <c r="J226" i="5"/>
  <c r="BK225" i="5"/>
  <c r="BK217" i="5"/>
  <c r="BK214" i="5"/>
  <c r="J213" i="5"/>
  <c r="J212" i="5"/>
  <c r="BK207" i="5"/>
  <c r="BK205" i="5"/>
  <c r="J204" i="5"/>
  <c r="BK203" i="5"/>
  <c r="J200" i="5"/>
  <c r="BK199" i="5"/>
  <c r="J198" i="5"/>
  <c r="J194" i="5"/>
  <c r="BK193" i="5"/>
  <c r="BK188" i="5"/>
  <c r="BK186" i="5"/>
  <c r="J185" i="5"/>
  <c r="BK182" i="5"/>
  <c r="J178" i="5"/>
  <c r="J177" i="5"/>
  <c r="BK176" i="5"/>
  <c r="J171" i="5"/>
  <c r="BK169" i="5"/>
  <c r="J168" i="5"/>
  <c r="BK167" i="5"/>
  <c r="BK166" i="5"/>
  <c r="BK164" i="5"/>
  <c r="BK162" i="5"/>
  <c r="BK161" i="5"/>
  <c r="J159" i="5"/>
  <c r="J153" i="5"/>
  <c r="BK152" i="5"/>
  <c r="J151" i="5"/>
  <c r="J150" i="5"/>
  <c r="BK149" i="5"/>
  <c r="J144" i="5"/>
  <c r="J143" i="5"/>
  <c r="BK142" i="5"/>
  <c r="BK136" i="5"/>
  <c r="J135" i="5"/>
  <c r="J192" i="4"/>
  <c r="J187" i="4"/>
  <c r="BK184" i="4"/>
  <c r="BK176" i="4"/>
  <c r="J173" i="4"/>
  <c r="J170" i="4"/>
  <c r="J168" i="4"/>
  <c r="BK163" i="4"/>
  <c r="BK157" i="4"/>
  <c r="BK153" i="4"/>
  <c r="BK151" i="4"/>
  <c r="J149" i="4"/>
  <c r="J147" i="4"/>
  <c r="BK142" i="4"/>
  <c r="BK262" i="3"/>
  <c r="BK242" i="3"/>
  <c r="J228" i="3"/>
  <c r="BK202" i="3"/>
  <c r="BK195" i="3"/>
  <c r="BK173" i="3"/>
  <c r="J167" i="3"/>
  <c r="J628" i="2"/>
  <c r="BK598" i="2"/>
  <c r="BK585" i="2"/>
  <c r="J585" i="2"/>
  <c r="BK584" i="2"/>
  <c r="J584" i="2"/>
  <c r="BK583" i="2"/>
  <c r="J583" i="2"/>
  <c r="BK581" i="2"/>
  <c r="J581" i="2"/>
  <c r="J574" i="2"/>
  <c r="J559" i="2"/>
  <c r="J550" i="2"/>
  <c r="BK536" i="2"/>
  <c r="J531" i="2"/>
  <c r="BK511" i="2"/>
  <c r="BK510" i="2"/>
  <c r="J510" i="2"/>
  <c r="BK503" i="2"/>
  <c r="J487" i="2"/>
  <c r="BK485" i="2"/>
  <c r="BK482" i="2"/>
  <c r="J482" i="2"/>
  <c r="BK477" i="2"/>
  <c r="J477" i="2"/>
  <c r="J475" i="2"/>
  <c r="J466" i="2"/>
  <c r="BK464" i="2"/>
  <c r="BK430" i="2"/>
  <c r="J430" i="2"/>
  <c r="BK429" i="2"/>
  <c r="J429" i="2"/>
  <c r="BK428" i="2"/>
  <c r="J428" i="2"/>
  <c r="BK422" i="2"/>
  <c r="J422" i="2"/>
  <c r="BK420" i="2"/>
  <c r="J420" i="2"/>
  <c r="BK419" i="2"/>
  <c r="J419" i="2"/>
  <c r="BK418" i="2"/>
  <c r="J418" i="2"/>
  <c r="BK416" i="2"/>
  <c r="J416" i="2"/>
  <c r="BK415" i="2"/>
  <c r="J415" i="2"/>
  <c r="BK414" i="2"/>
  <c r="BK413" i="2"/>
  <c r="BK412" i="2"/>
  <c r="J410" i="2"/>
  <c r="BK408" i="2"/>
  <c r="J408" i="2"/>
  <c r="J407" i="2"/>
  <c r="J406" i="2"/>
  <c r="BK402" i="2"/>
  <c r="BK400" i="2"/>
  <c r="J400" i="2"/>
  <c r="BK399" i="2"/>
  <c r="J399" i="2"/>
  <c r="J398" i="2"/>
  <c r="BK372" i="2"/>
  <c r="J350" i="2"/>
  <c r="J348" i="2"/>
  <c r="J337" i="2"/>
  <c r="BK327" i="2"/>
  <c r="BK325" i="2"/>
  <c r="BK301" i="2"/>
  <c r="J256" i="2"/>
  <c r="BK255" i="2"/>
  <c r="J249" i="2"/>
  <c r="J232" i="2"/>
  <c r="J228" i="2"/>
  <c r="BK227" i="2"/>
  <c r="BK224" i="2"/>
  <c r="BK223" i="2"/>
  <c r="BK220" i="2"/>
  <c r="J214" i="2"/>
  <c r="BK207" i="2"/>
  <c r="J196" i="2"/>
  <c r="J193" i="2"/>
  <c r="J187" i="2"/>
  <c r="J178" i="2"/>
  <c r="J172" i="2"/>
  <c r="J167" i="2"/>
  <c r="BK163" i="2"/>
  <c r="J161" i="2"/>
  <c r="AS102" i="1"/>
  <c r="J153" i="12"/>
  <c r="J152" i="12"/>
  <c r="J137" i="12"/>
  <c r="J136" i="12"/>
  <c r="BK132" i="12"/>
  <c r="BK209" i="11"/>
  <c r="J207" i="11"/>
  <c r="J206" i="11"/>
  <c r="BK205" i="11"/>
  <c r="J205" i="11"/>
  <c r="J202" i="11"/>
  <c r="BK200" i="11"/>
  <c r="J195" i="11"/>
  <c r="BK193" i="11"/>
  <c r="BK191" i="11"/>
  <c r="J189" i="11"/>
  <c r="BK188" i="11"/>
  <c r="J186" i="11"/>
  <c r="BK185" i="11"/>
  <c r="BK183" i="11"/>
  <c r="BK181" i="11"/>
  <c r="BK180" i="11"/>
  <c r="BK179" i="11"/>
  <c r="BK178" i="11"/>
  <c r="BK177" i="11"/>
  <c r="J176" i="11"/>
  <c r="J174" i="11"/>
  <c r="BK171" i="11"/>
  <c r="BK168" i="11"/>
  <c r="J166" i="11"/>
  <c r="BK159" i="11"/>
  <c r="BK157" i="11"/>
  <c r="BK155" i="11"/>
  <c r="J154" i="11"/>
  <c r="J153" i="11"/>
  <c r="J151" i="11"/>
  <c r="J150" i="11"/>
  <c r="BK149" i="11"/>
  <c r="J148" i="11"/>
  <c r="BK147" i="11"/>
  <c r="J146" i="11"/>
  <c r="J144" i="11"/>
  <c r="BK141" i="11"/>
  <c r="J140" i="11"/>
  <c r="BK137" i="11"/>
  <c r="J136" i="11"/>
  <c r="BK133" i="11"/>
  <c r="BK179" i="10"/>
  <c r="BK176" i="10"/>
  <c r="J174" i="10"/>
  <c r="BK167" i="10"/>
  <c r="BK163" i="10"/>
  <c r="BK160" i="10"/>
  <c r="J158" i="10"/>
  <c r="J152" i="10"/>
  <c r="J148" i="10"/>
  <c r="BK146" i="10"/>
  <c r="J143" i="10"/>
  <c r="J141" i="10"/>
  <c r="BK139" i="10"/>
  <c r="BK137" i="10"/>
  <c r="J134" i="10"/>
  <c r="J348" i="9"/>
  <c r="J345" i="9"/>
  <c r="BK338" i="9"/>
  <c r="BK336" i="9"/>
  <c r="BK330" i="9"/>
  <c r="BK328" i="9"/>
  <c r="BK322" i="9"/>
  <c r="J320" i="9"/>
  <c r="BK318" i="9"/>
  <c r="J316" i="9"/>
  <c r="BK314" i="9"/>
  <c r="BK310" i="9"/>
  <c r="J308" i="9"/>
  <c r="J306" i="9"/>
  <c r="J304" i="9"/>
  <c r="BK302" i="9"/>
  <c r="BK300" i="9"/>
  <c r="J300" i="9"/>
  <c r="J276" i="9"/>
  <c r="BK272" i="9"/>
  <c r="J270" i="9"/>
  <c r="J268" i="9"/>
  <c r="BK266" i="9"/>
  <c r="BK264" i="9"/>
  <c r="J262" i="9"/>
  <c r="BK260" i="9"/>
  <c r="J256" i="9"/>
  <c r="J250" i="9"/>
  <c r="J246" i="9"/>
  <c r="J244" i="9"/>
  <c r="BK242" i="9"/>
  <c r="BK240" i="9"/>
  <c r="J234" i="9"/>
  <c r="J230" i="9"/>
  <c r="BK228" i="9"/>
  <c r="BK226" i="9"/>
  <c r="BK222" i="9"/>
  <c r="BK220" i="9"/>
  <c r="BK218" i="9"/>
  <c r="J216" i="9"/>
  <c r="BK214" i="9"/>
  <c r="J212" i="9"/>
  <c r="BK210" i="9"/>
  <c r="BK206" i="9"/>
  <c r="BK204" i="9"/>
  <c r="BK202" i="9"/>
  <c r="J200" i="9"/>
  <c r="J198" i="9"/>
  <c r="J192" i="9"/>
  <c r="BK190" i="9"/>
  <c r="BK186" i="9"/>
  <c r="BK182" i="9"/>
  <c r="BK178" i="9"/>
  <c r="BK176" i="9"/>
  <c r="J174" i="9"/>
  <c r="J172" i="9"/>
  <c r="BK168" i="9"/>
  <c r="J166" i="9"/>
  <c r="BK162" i="9"/>
  <c r="BK158" i="9"/>
  <c r="BK156" i="9"/>
  <c r="J154" i="9"/>
  <c r="J152" i="9"/>
  <c r="BK150" i="9"/>
  <c r="BK148" i="9"/>
  <c r="J145" i="9"/>
  <c r="BK142" i="9"/>
  <c r="J141" i="9"/>
  <c r="J136" i="9"/>
  <c r="J691" i="8"/>
  <c r="J675" i="8"/>
  <c r="J673" i="8"/>
  <c r="BK672" i="8"/>
  <c r="BK655" i="8"/>
  <c r="J650" i="8"/>
  <c r="J640" i="8"/>
  <c r="J633" i="8"/>
  <c r="J631" i="8"/>
  <c r="J628" i="8"/>
  <c r="BK626" i="8"/>
  <c r="BK617" i="8"/>
  <c r="BK605" i="8"/>
  <c r="J604" i="8"/>
  <c r="BK600" i="8"/>
  <c r="J600" i="8"/>
  <c r="BK598" i="8"/>
  <c r="BK596" i="8"/>
  <c r="J594" i="8"/>
  <c r="BK592" i="8"/>
  <c r="J590" i="8"/>
  <c r="J588" i="8"/>
  <c r="J586" i="8"/>
  <c r="J583" i="8"/>
  <c r="BK574" i="8"/>
  <c r="BK572" i="8"/>
  <c r="J569" i="8"/>
  <c r="J567" i="8"/>
  <c r="J565" i="8"/>
  <c r="J563" i="8"/>
  <c r="J561" i="8"/>
  <c r="J560" i="8"/>
  <c r="J558" i="8"/>
  <c r="BK556" i="8"/>
  <c r="BK554" i="8"/>
  <c r="BK544" i="8"/>
  <c r="J542" i="8"/>
  <c r="BK541" i="8"/>
  <c r="BK540" i="8"/>
  <c r="J538" i="8"/>
  <c r="J537" i="8"/>
  <c r="BK536" i="8"/>
  <c r="J530" i="8"/>
  <c r="J529" i="8"/>
  <c r="BK526" i="8"/>
  <c r="J524" i="8"/>
  <c r="BK522" i="8"/>
  <c r="BK513" i="8"/>
  <c r="BK512" i="8"/>
  <c r="J510" i="8"/>
  <c r="BK508" i="8"/>
  <c r="J505" i="8"/>
  <c r="J503" i="8"/>
  <c r="J501" i="8"/>
  <c r="BK499" i="8"/>
  <c r="BK495" i="8"/>
  <c r="J493" i="8"/>
  <c r="J492" i="8"/>
  <c r="J491" i="8"/>
  <c r="BK489" i="8"/>
  <c r="BK485" i="8"/>
  <c r="J482" i="8"/>
  <c r="J480" i="8"/>
  <c r="J478" i="8"/>
  <c r="J474" i="8"/>
  <c r="BK472" i="8"/>
  <c r="J470" i="8"/>
  <c r="BK468" i="8"/>
  <c r="BK465" i="8"/>
  <c r="J463" i="8"/>
  <c r="BK461" i="8"/>
  <c r="BK460" i="8"/>
  <c r="J460" i="8"/>
  <c r="BK459" i="8"/>
  <c r="BK457" i="8"/>
  <c r="BK451" i="8"/>
  <c r="J449" i="8"/>
  <c r="J445" i="8"/>
  <c r="BK443" i="8"/>
  <c r="J436" i="8"/>
  <c r="J434" i="8"/>
  <c r="J432" i="8"/>
  <c r="BK430" i="8"/>
  <c r="J418" i="8"/>
  <c r="BK416" i="8"/>
  <c r="J414" i="8"/>
  <c r="BK410" i="8"/>
  <c r="J406" i="8"/>
  <c r="BK404" i="8"/>
  <c r="J400" i="8"/>
  <c r="BK393" i="8"/>
  <c r="J390" i="8"/>
  <c r="J374" i="8"/>
  <c r="J367" i="8"/>
  <c r="J364" i="8"/>
  <c r="J358" i="8"/>
  <c r="BK338" i="8"/>
  <c r="J336" i="8"/>
  <c r="BK333" i="8"/>
  <c r="J332" i="8"/>
  <c r="BK330" i="8"/>
  <c r="J328" i="8"/>
  <c r="BK327" i="8"/>
  <c r="J323" i="8"/>
  <c r="BK317" i="8"/>
  <c r="BK316" i="8"/>
  <c r="BK312" i="8"/>
  <c r="BK308" i="8"/>
  <c r="BK306" i="8"/>
  <c r="J304" i="8"/>
  <c r="BK303" i="8"/>
  <c r="J301" i="8"/>
  <c r="J291" i="8"/>
  <c r="BK276" i="8"/>
  <c r="BK275" i="8"/>
  <c r="BK273" i="8"/>
  <c r="BK271" i="8"/>
  <c r="BK268" i="8"/>
  <c r="BK266" i="8"/>
  <c r="BK264" i="8"/>
  <c r="BK255" i="8"/>
  <c r="J252" i="8"/>
  <c r="BK246" i="8"/>
  <c r="BK236" i="8"/>
  <c r="BK235" i="8"/>
  <c r="J234" i="8"/>
  <c r="J233" i="8"/>
  <c r="J228" i="8"/>
  <c r="BK226" i="8"/>
  <c r="BK224" i="8"/>
  <c r="BK222" i="8"/>
  <c r="J218" i="8"/>
  <c r="J214" i="8"/>
  <c r="BK208" i="8"/>
  <c r="J207" i="8"/>
  <c r="BK205" i="8"/>
  <c r="J203" i="8"/>
  <c r="BK195" i="8"/>
  <c r="J193" i="8"/>
  <c r="BK192" i="8"/>
  <c r="BK185" i="8"/>
  <c r="J183" i="8"/>
  <c r="J172" i="8"/>
  <c r="J170" i="8"/>
  <c r="BK169" i="8"/>
  <c r="J168" i="8"/>
  <c r="BK167" i="8"/>
  <c r="BK165" i="8"/>
  <c r="BK158" i="8"/>
  <c r="BK154" i="8"/>
  <c r="J233" i="6"/>
  <c r="BK232" i="6"/>
  <c r="J231" i="6"/>
  <c r="J229" i="6"/>
  <c r="BK228" i="6"/>
  <c r="J226" i="6"/>
  <c r="BK222" i="6"/>
  <c r="BK218" i="6"/>
  <c r="BK214" i="6"/>
  <c r="J212" i="6"/>
  <c r="J210" i="6"/>
  <c r="BK207" i="6"/>
  <c r="J206" i="6"/>
  <c r="BK205" i="6"/>
  <c r="J202" i="6"/>
  <c r="J201" i="6"/>
  <c r="J200" i="6"/>
  <c r="BK198" i="6"/>
  <c r="J196" i="6"/>
  <c r="J194" i="6"/>
  <c r="BK193" i="6"/>
  <c r="BK189" i="6"/>
  <c r="J188" i="6"/>
  <c r="BK187" i="6"/>
  <c r="J185" i="6"/>
  <c r="J184" i="6"/>
  <c r="BK183" i="6"/>
  <c r="J181" i="6"/>
  <c r="BK180" i="6"/>
  <c r="J179" i="6"/>
  <c r="J178" i="6"/>
  <c r="BK174" i="6"/>
  <c r="J171" i="6"/>
  <c r="J170" i="6"/>
  <c r="J169" i="6"/>
  <c r="J164" i="6"/>
  <c r="J163" i="6"/>
  <c r="J160" i="6"/>
  <c r="J159" i="6"/>
  <c r="BK158" i="6"/>
  <c r="BK156" i="6"/>
  <c r="BK152" i="6"/>
  <c r="BK148" i="6"/>
  <c r="J147" i="6"/>
  <c r="BK145" i="6"/>
  <c r="J142" i="6"/>
  <c r="J140" i="6"/>
  <c r="J137" i="6"/>
  <c r="BK136" i="6"/>
  <c r="BK132" i="6"/>
  <c r="BK279" i="5"/>
  <c r="J271" i="5"/>
  <c r="J258" i="5"/>
  <c r="J256" i="5"/>
  <c r="J255" i="5"/>
  <c r="BK250" i="5"/>
  <c r="J244" i="5"/>
  <c r="J239" i="5"/>
  <c r="BK235" i="5"/>
  <c r="J233" i="5"/>
  <c r="J231" i="5"/>
  <c r="J229" i="5"/>
  <c r="J228" i="5"/>
  <c r="J224" i="5"/>
  <c r="J223" i="5"/>
  <c r="BK222" i="5"/>
  <c r="J220" i="5"/>
  <c r="BK216" i="5"/>
  <c r="J214" i="5"/>
  <c r="BK213" i="5"/>
  <c r="J211" i="5"/>
  <c r="J210" i="5"/>
  <c r="J209" i="5"/>
  <c r="J208" i="5"/>
  <c r="J207" i="5"/>
  <c r="J206" i="5"/>
  <c r="J203" i="5"/>
  <c r="BK202" i="5"/>
  <c r="BK201" i="5"/>
  <c r="BK198" i="5"/>
  <c r="J197" i="5"/>
  <c r="BK196" i="5"/>
  <c r="BK195" i="5"/>
  <c r="J191" i="5"/>
  <c r="J186" i="5"/>
  <c r="BK185" i="5"/>
  <c r="BK183" i="5"/>
  <c r="BK179" i="5"/>
  <c r="BK172" i="5"/>
  <c r="BK171" i="5"/>
  <c r="J166" i="5"/>
  <c r="BK160" i="5"/>
  <c r="BK157" i="5"/>
  <c r="J154" i="5"/>
  <c r="BK153" i="5"/>
  <c r="BK151" i="5"/>
  <c r="BK148" i="5"/>
  <c r="BK147" i="5"/>
  <c r="J136" i="5"/>
  <c r="BK135" i="5"/>
  <c r="J189" i="4"/>
  <c r="BK182" i="4"/>
  <c r="BK180" i="4"/>
  <c r="BK168" i="4"/>
  <c r="J167" i="4"/>
  <c r="J165" i="4"/>
  <c r="BK161" i="4"/>
  <c r="J159" i="4"/>
  <c r="J157" i="4"/>
  <c r="BK155" i="4"/>
  <c r="J153" i="4"/>
  <c r="BK149" i="4"/>
  <c r="J142" i="4"/>
  <c r="J140" i="4"/>
  <c r="BK392" i="3"/>
  <c r="J392" i="3"/>
  <c r="BK389" i="3"/>
  <c r="J389" i="3"/>
  <c r="BK386" i="3"/>
  <c r="J386" i="3"/>
  <c r="BK384" i="3"/>
  <c r="J384" i="3"/>
  <c r="BK382" i="3"/>
  <c r="J382" i="3"/>
  <c r="BK380" i="3"/>
  <c r="J380" i="3"/>
  <c r="BK378" i="3"/>
  <c r="J378" i="3"/>
  <c r="BK376" i="3"/>
  <c r="J376" i="3"/>
  <c r="BK374" i="3"/>
  <c r="J374" i="3"/>
  <c r="BK372" i="3"/>
  <c r="J372" i="3"/>
  <c r="BK370" i="3"/>
  <c r="J370" i="3"/>
  <c r="BK366" i="3"/>
  <c r="J366" i="3"/>
  <c r="BK364" i="3"/>
  <c r="J364" i="3"/>
  <c r="BK362" i="3"/>
  <c r="J362" i="3"/>
  <c r="BK360" i="3"/>
  <c r="J360" i="3"/>
  <c r="BK358" i="3"/>
  <c r="J358" i="3"/>
  <c r="BK356" i="3"/>
  <c r="J356" i="3"/>
  <c r="BK354" i="3"/>
  <c r="J354" i="3"/>
  <c r="BK352" i="3"/>
  <c r="J352" i="3"/>
  <c r="BK350" i="3"/>
  <c r="J350" i="3"/>
  <c r="BK348" i="3"/>
  <c r="J348" i="3"/>
  <c r="BK346" i="3"/>
  <c r="J346" i="3"/>
  <c r="BK344" i="3"/>
  <c r="J344" i="3"/>
  <c r="BK342" i="3"/>
  <c r="J342" i="3"/>
  <c r="BK340" i="3"/>
  <c r="J340" i="3"/>
  <c r="BK338" i="3"/>
  <c r="J338" i="3"/>
  <c r="BK337" i="3"/>
  <c r="J337" i="3"/>
  <c r="BK335" i="3"/>
  <c r="J335" i="3"/>
  <c r="BK333" i="3"/>
  <c r="J333" i="3"/>
  <c r="BK331" i="3"/>
  <c r="J331" i="3"/>
  <c r="BK329" i="3"/>
  <c r="J329" i="3"/>
  <c r="BK327" i="3"/>
  <c r="J327" i="3"/>
  <c r="BK325" i="3"/>
  <c r="J325" i="3"/>
  <c r="BK323" i="3"/>
  <c r="J323" i="3"/>
  <c r="BK321" i="3"/>
  <c r="J321" i="3"/>
  <c r="BK319" i="3"/>
  <c r="J319" i="3"/>
  <c r="BK317" i="3"/>
  <c r="J317" i="3"/>
  <c r="BK315" i="3"/>
  <c r="J315" i="3"/>
  <c r="BK313" i="3"/>
  <c r="J313" i="3"/>
  <c r="BK311" i="3"/>
  <c r="J311" i="3"/>
  <c r="BK309" i="3"/>
  <c r="J309" i="3"/>
  <c r="BK307" i="3"/>
  <c r="J307" i="3"/>
  <c r="BK305" i="3"/>
  <c r="J305" i="3"/>
  <c r="BK303" i="3"/>
  <c r="J303" i="3"/>
  <c r="BK301" i="3"/>
  <c r="J301" i="3"/>
  <c r="BK299" i="3"/>
  <c r="J299" i="3"/>
  <c r="BK297" i="3"/>
  <c r="J297" i="3"/>
  <c r="BK296" i="3"/>
  <c r="J296" i="3"/>
  <c r="BK294" i="3"/>
  <c r="J294" i="3"/>
  <c r="BK292" i="3"/>
  <c r="J292" i="3"/>
  <c r="BK290" i="3"/>
  <c r="J290" i="3"/>
  <c r="BK278" i="3"/>
  <c r="BK276" i="3"/>
  <c r="J276" i="3"/>
  <c r="BK274" i="3"/>
  <c r="J274" i="3"/>
  <c r="BK272" i="3"/>
  <c r="J272" i="3"/>
  <c r="BK270" i="3"/>
  <c r="J270" i="3"/>
  <c r="BK268" i="3"/>
  <c r="J268" i="3"/>
  <c r="BK266" i="3"/>
  <c r="J266" i="3"/>
  <c r="BK264" i="3"/>
  <c r="J264" i="3"/>
  <c r="J262" i="3"/>
  <c r="BK260" i="3"/>
  <c r="J260" i="3"/>
  <c r="BK258" i="3"/>
  <c r="J258" i="3"/>
  <c r="BK256" i="3"/>
  <c r="J256" i="3"/>
  <c r="BK254" i="3"/>
  <c r="BK252" i="3"/>
  <c r="J252" i="3"/>
  <c r="BK250" i="3"/>
  <c r="J250" i="3"/>
  <c r="BK248" i="3"/>
  <c r="J248" i="3"/>
  <c r="BK246" i="3"/>
  <c r="J246" i="3"/>
  <c r="BK244" i="3"/>
  <c r="J244" i="3"/>
  <c r="J242" i="3"/>
  <c r="BK240" i="3"/>
  <c r="J240" i="3"/>
  <c r="BK238" i="3"/>
  <c r="J238" i="3"/>
  <c r="BK236" i="3"/>
  <c r="J236" i="3"/>
  <c r="BK234" i="3"/>
  <c r="J234" i="3"/>
  <c r="BK232" i="3"/>
  <c r="J232" i="3"/>
  <c r="BK230" i="3"/>
  <c r="J230" i="3"/>
  <c r="BK228" i="3"/>
  <c r="BK226" i="3"/>
  <c r="J226" i="3"/>
  <c r="BK224" i="3"/>
  <c r="J224" i="3"/>
  <c r="BK222" i="3"/>
  <c r="J222" i="3"/>
  <c r="BK220" i="3"/>
  <c r="J220" i="3"/>
  <c r="BK218" i="3"/>
  <c r="J218" i="3"/>
  <c r="BK216" i="3"/>
  <c r="J216" i="3"/>
  <c r="BK214" i="3"/>
  <c r="J214" i="3"/>
  <c r="BK212" i="3"/>
  <c r="BK210" i="3"/>
  <c r="J210" i="3"/>
  <c r="BK208" i="3"/>
  <c r="BK206" i="3"/>
  <c r="J206" i="3"/>
  <c r="BK204" i="3"/>
  <c r="J204" i="3"/>
  <c r="J202" i="3"/>
  <c r="BK200" i="3"/>
  <c r="BK198" i="3"/>
  <c r="J198" i="3"/>
  <c r="BK197" i="3"/>
  <c r="J197" i="3"/>
  <c r="J195" i="3"/>
  <c r="BK193" i="3"/>
  <c r="BK191" i="3"/>
  <c r="BK189" i="3"/>
  <c r="J189" i="3"/>
  <c r="BK187" i="3"/>
  <c r="J187" i="3"/>
  <c r="BK185" i="3"/>
  <c r="J185" i="3"/>
  <c r="BK183" i="3"/>
  <c r="J183" i="3"/>
  <c r="BK181" i="3"/>
  <c r="J181" i="3"/>
  <c r="BK179" i="3"/>
  <c r="J179" i="3"/>
  <c r="BK177" i="3"/>
  <c r="J177" i="3"/>
  <c r="BK175" i="3"/>
  <c r="J175" i="3"/>
  <c r="J173" i="3"/>
  <c r="BK171" i="3"/>
  <c r="J171" i="3"/>
  <c r="BK169" i="3"/>
  <c r="J169" i="3"/>
  <c r="BK167" i="3"/>
  <c r="BK165" i="3"/>
  <c r="J165" i="3"/>
  <c r="BK163" i="3"/>
  <c r="J161" i="3"/>
  <c r="BK159" i="3"/>
  <c r="J159" i="3"/>
  <c r="BK157" i="3"/>
  <c r="J157" i="3"/>
  <c r="BK155" i="3"/>
  <c r="BK151" i="3"/>
  <c r="BK149" i="3"/>
  <c r="J149" i="3"/>
  <c r="BK147" i="3"/>
  <c r="J147" i="3"/>
  <c r="BK145" i="3"/>
  <c r="J145" i="3"/>
  <c r="BK143" i="3"/>
  <c r="J143" i="3"/>
  <c r="J141" i="3"/>
  <c r="BK138" i="3"/>
  <c r="J138" i="3"/>
  <c r="BK136" i="3"/>
  <c r="J136" i="3"/>
  <c r="BK574" i="2"/>
  <c r="BK572" i="2"/>
  <c r="J572" i="2"/>
  <c r="J414" i="2"/>
  <c r="J413" i="2"/>
  <c r="J412" i="2"/>
  <c r="BK411" i="2"/>
  <c r="J411" i="2"/>
  <c r="BK410" i="2"/>
  <c r="BK409" i="2"/>
  <c r="J409" i="2"/>
  <c r="BK407" i="2"/>
  <c r="BK406" i="2"/>
  <c r="BK405" i="2"/>
  <c r="J405" i="2"/>
  <c r="J403" i="2"/>
  <c r="BK396" i="2"/>
  <c r="J396" i="2"/>
  <c r="BK394" i="2"/>
  <c r="J394" i="2"/>
  <c r="BK393" i="2"/>
  <c r="J393" i="2"/>
  <c r="J392" i="2"/>
  <c r="BK390" i="2"/>
  <c r="J390" i="2"/>
  <c r="J389" i="2"/>
  <c r="BK388" i="2"/>
  <c r="J386" i="2"/>
  <c r="BK383" i="2"/>
  <c r="J383" i="2"/>
  <c r="J382" i="2"/>
  <c r="BK381" i="2"/>
  <c r="BK379" i="2"/>
  <c r="J379" i="2"/>
  <c r="BK361" i="2"/>
  <c r="J357" i="2"/>
  <c r="J354" i="2"/>
  <c r="BK340" i="2"/>
  <c r="BK338" i="2"/>
  <c r="J336" i="2"/>
  <c r="J321" i="2"/>
  <c r="BK316" i="2"/>
  <c r="BK306" i="2"/>
  <c r="J290" i="2"/>
  <c r="J279" i="2"/>
  <c r="BK276" i="2"/>
  <c r="J253" i="2"/>
  <c r="BK246" i="2"/>
  <c r="BK243" i="2"/>
  <c r="BK241" i="2"/>
  <c r="J198" i="2"/>
  <c r="J163" i="2"/>
  <c r="BK159" i="2"/>
  <c r="BK157" i="2"/>
  <c r="BK149" i="2"/>
  <c r="BK146" i="2"/>
  <c r="J143" i="2"/>
  <c r="AS95" i="1"/>
  <c r="J36" i="13"/>
  <c r="AW108" i="1" s="1"/>
  <c r="R695" i="8" l="1"/>
  <c r="P142" i="2"/>
  <c r="T254" i="2"/>
  <c r="BK335" i="2"/>
  <c r="J335" i="2" s="1"/>
  <c r="J103" i="2" s="1"/>
  <c r="P335" i="2"/>
  <c r="BK347" i="2"/>
  <c r="J347" i="2" s="1"/>
  <c r="J106" i="2" s="1"/>
  <c r="R347" i="2"/>
  <c r="P353" i="2"/>
  <c r="R353" i="2"/>
  <c r="T353" i="2"/>
  <c r="BK376" i="2"/>
  <c r="J376" i="2"/>
  <c r="J108" i="2" s="1"/>
  <c r="P376" i="2"/>
  <c r="T376" i="2"/>
  <c r="BK395" i="2"/>
  <c r="J395" i="2" s="1"/>
  <c r="J109" i="2" s="1"/>
  <c r="P395" i="2"/>
  <c r="R395" i="2"/>
  <c r="T395" i="2"/>
  <c r="P421" i="2"/>
  <c r="T421" i="2"/>
  <c r="P502" i="2"/>
  <c r="R502" i="2"/>
  <c r="BK535" i="2"/>
  <c r="J535" i="2"/>
  <c r="J112" i="2"/>
  <c r="R535" i="2"/>
  <c r="P573" i="2"/>
  <c r="R573" i="2"/>
  <c r="BK590" i="2"/>
  <c r="J590" i="2" s="1"/>
  <c r="J114" i="2" s="1"/>
  <c r="R590" i="2"/>
  <c r="T590" i="2"/>
  <c r="P135" i="3"/>
  <c r="R140" i="3"/>
  <c r="P154" i="3"/>
  <c r="T154" i="3"/>
  <c r="R164" i="3"/>
  <c r="T164" i="3"/>
  <c r="T201" i="3"/>
  <c r="BK298" i="3"/>
  <c r="J298" i="3" s="1"/>
  <c r="J106" i="3" s="1"/>
  <c r="P298" i="3"/>
  <c r="R298" i="3"/>
  <c r="T298" i="3"/>
  <c r="T304" i="3"/>
  <c r="T359" i="3"/>
  <c r="T365" i="3"/>
  <c r="P137" i="4"/>
  <c r="P133" i="4"/>
  <c r="BK146" i="4"/>
  <c r="J146" i="4"/>
  <c r="J103" i="4" s="1"/>
  <c r="P146" i="4"/>
  <c r="P145" i="4"/>
  <c r="T179" i="4"/>
  <c r="T186" i="4"/>
  <c r="R134" i="5"/>
  <c r="R133" i="5"/>
  <c r="R141" i="5"/>
  <c r="T165" i="5"/>
  <c r="BK192" i="5"/>
  <c r="J192" i="5"/>
  <c r="J106" i="5"/>
  <c r="R192" i="5"/>
  <c r="T215" i="5"/>
  <c r="T243" i="5"/>
  <c r="BK259" i="5"/>
  <c r="J259" i="5" s="1"/>
  <c r="J110" i="5" s="1"/>
  <c r="P259" i="5"/>
  <c r="BK148" i="8"/>
  <c r="T148" i="8"/>
  <c r="R160" i="8"/>
  <c r="P191" i="8"/>
  <c r="BK217" i="8"/>
  <c r="J217" i="8" s="1"/>
  <c r="J103" i="8" s="1"/>
  <c r="R217" i="8"/>
  <c r="P265" i="8"/>
  <c r="P281" i="8"/>
  <c r="BK307" i="8"/>
  <c r="J307" i="8"/>
  <c r="J108" i="8"/>
  <c r="P307" i="8"/>
  <c r="BK331" i="8"/>
  <c r="J331" i="8"/>
  <c r="J109" i="8"/>
  <c r="R331" i="8"/>
  <c r="T331" i="8"/>
  <c r="BK403" i="8"/>
  <c r="J403" i="8"/>
  <c r="J111" i="8" s="1"/>
  <c r="R403" i="8"/>
  <c r="R479" i="8"/>
  <c r="T479" i="8"/>
  <c r="BK504" i="8"/>
  <c r="J504" i="8"/>
  <c r="J114" i="8"/>
  <c r="T504" i="8"/>
  <c r="R564" i="8"/>
  <c r="P597" i="8"/>
  <c r="BK632" i="8"/>
  <c r="J632" i="8"/>
  <c r="J117" i="8" s="1"/>
  <c r="T632" i="8"/>
  <c r="P656" i="8"/>
  <c r="BK674" i="8"/>
  <c r="J674" i="8" s="1"/>
  <c r="J119" i="8" s="1"/>
  <c r="P674" i="8"/>
  <c r="R135" i="9"/>
  <c r="T140" i="9"/>
  <c r="P147" i="9"/>
  <c r="T147" i="9"/>
  <c r="R157" i="9"/>
  <c r="P195" i="9"/>
  <c r="BK267" i="9"/>
  <c r="J267" i="9"/>
  <c r="J106" i="9"/>
  <c r="R267" i="9"/>
  <c r="P273" i="9"/>
  <c r="BK323" i="9"/>
  <c r="J323" i="9"/>
  <c r="J108" i="9" s="1"/>
  <c r="R323" i="9"/>
  <c r="R331" i="9"/>
  <c r="P136" i="10"/>
  <c r="P132" i="10" s="1"/>
  <c r="P145" i="10"/>
  <c r="P144" i="10" s="1"/>
  <c r="BK166" i="10"/>
  <c r="P173" i="10"/>
  <c r="T173" i="10"/>
  <c r="T165" i="10" s="1"/>
  <c r="T132" i="11"/>
  <c r="T145" i="11"/>
  <c r="BK158" i="11"/>
  <c r="J158" i="11"/>
  <c r="J103" i="11" s="1"/>
  <c r="BK172" i="11"/>
  <c r="J172" i="11"/>
  <c r="J104" i="11"/>
  <c r="R172" i="11"/>
  <c r="R184" i="11"/>
  <c r="BK194" i="11"/>
  <c r="J194" i="11"/>
  <c r="J106" i="11" s="1"/>
  <c r="T194" i="11"/>
  <c r="BK208" i="11"/>
  <c r="J208" i="11"/>
  <c r="J108" i="11" s="1"/>
  <c r="P208" i="11"/>
  <c r="R142" i="2"/>
  <c r="R335" i="2"/>
  <c r="BK353" i="2"/>
  <c r="J353" i="2"/>
  <c r="J107" i="2"/>
  <c r="R421" i="2"/>
  <c r="T535" i="2"/>
  <c r="P590" i="2"/>
  <c r="BK135" i="3"/>
  <c r="J135" i="3"/>
  <c r="J100" i="3" s="1"/>
  <c r="BK140" i="3"/>
  <c r="J140" i="3"/>
  <c r="J101" i="3"/>
  <c r="P164" i="3"/>
  <c r="R201" i="3"/>
  <c r="P304" i="3"/>
  <c r="R359" i="3"/>
  <c r="P365" i="3"/>
  <c r="R137" i="4"/>
  <c r="R133" i="4"/>
  <c r="T146" i="4"/>
  <c r="T145" i="4"/>
  <c r="P179" i="4"/>
  <c r="BK186" i="4"/>
  <c r="J186" i="4" s="1"/>
  <c r="J109" i="4" s="1"/>
  <c r="R186" i="4"/>
  <c r="BK134" i="5"/>
  <c r="J134" i="5" s="1"/>
  <c r="J100" i="5" s="1"/>
  <c r="T134" i="5"/>
  <c r="T133" i="5"/>
  <c r="P141" i="5"/>
  <c r="BK158" i="5"/>
  <c r="J158" i="5"/>
  <c r="J103" i="5"/>
  <c r="R158" i="5"/>
  <c r="R173" i="5"/>
  <c r="T173" i="5"/>
  <c r="T192" i="5"/>
  <c r="P215" i="5"/>
  <c r="BK243" i="5"/>
  <c r="J243" i="5"/>
  <c r="J108" i="5"/>
  <c r="R243" i="5"/>
  <c r="P251" i="5"/>
  <c r="T251" i="5"/>
  <c r="R259" i="5"/>
  <c r="BK160" i="8"/>
  <c r="J160" i="8"/>
  <c r="J101" i="8"/>
  <c r="T160" i="8"/>
  <c r="R191" i="8"/>
  <c r="T217" i="8"/>
  <c r="T265" i="8"/>
  <c r="T281" i="8"/>
  <c r="T307" i="8"/>
  <c r="BK337" i="8"/>
  <c r="J337" i="8"/>
  <c r="J110" i="8"/>
  <c r="T337" i="8"/>
  <c r="T403" i="8"/>
  <c r="P488" i="8"/>
  <c r="P504" i="8"/>
  <c r="BK564" i="8"/>
  <c r="J564" i="8"/>
  <c r="J115" i="8" s="1"/>
  <c r="BK597" i="8"/>
  <c r="J597" i="8" s="1"/>
  <c r="J116" i="8" s="1"/>
  <c r="R597" i="8"/>
  <c r="R632" i="8"/>
  <c r="R656" i="8"/>
  <c r="R674" i="8"/>
  <c r="P135" i="9"/>
  <c r="T135" i="9"/>
  <c r="T134" i="9" s="1"/>
  <c r="R140" i="9"/>
  <c r="BK147" i="9"/>
  <c r="R147" i="9"/>
  <c r="P157" i="9"/>
  <c r="T157" i="9"/>
  <c r="T195" i="9"/>
  <c r="P267" i="9"/>
  <c r="T267" i="9"/>
  <c r="T273" i="9"/>
  <c r="P323" i="9"/>
  <c r="T323" i="9"/>
  <c r="T331" i="9"/>
  <c r="R136" i="10"/>
  <c r="R132" i="10" s="1"/>
  <c r="BK145" i="10"/>
  <c r="J145" i="10" s="1"/>
  <c r="J103" i="10" s="1"/>
  <c r="R145" i="10"/>
  <c r="R144" i="10"/>
  <c r="R166" i="10"/>
  <c r="BK173" i="10"/>
  <c r="J173" i="10" s="1"/>
  <c r="J108" i="10" s="1"/>
  <c r="BK131" i="12"/>
  <c r="J131" i="12"/>
  <c r="J100" i="12" s="1"/>
  <c r="R131" i="12"/>
  <c r="R130" i="12" s="1"/>
  <c r="R135" i="12"/>
  <c r="R134" i="12" s="1"/>
  <c r="BK143" i="12"/>
  <c r="BK142" i="12" s="1"/>
  <c r="J142" i="12" s="1"/>
  <c r="J105" i="12" s="1"/>
  <c r="R143" i="12"/>
  <c r="R142" i="12" s="1"/>
  <c r="BK210" i="12"/>
  <c r="J210" i="12" s="1"/>
  <c r="J107" i="12" s="1"/>
  <c r="R210" i="12"/>
  <c r="BK142" i="2"/>
  <c r="J142" i="2" s="1"/>
  <c r="J100" i="2" s="1"/>
  <c r="T142" i="2"/>
  <c r="BK197" i="2"/>
  <c r="J197" i="2" s="1"/>
  <c r="J101" i="2" s="1"/>
  <c r="P197" i="2"/>
  <c r="R197" i="2"/>
  <c r="R254" i="2"/>
  <c r="T335" i="2"/>
  <c r="BK421" i="2"/>
  <c r="J421" i="2"/>
  <c r="J110" i="2" s="1"/>
  <c r="BK502" i="2"/>
  <c r="J502" i="2" s="1"/>
  <c r="J111" i="2" s="1"/>
  <c r="P535" i="2"/>
  <c r="BK573" i="2"/>
  <c r="J573" i="2" s="1"/>
  <c r="J113" i="2" s="1"/>
  <c r="T573" i="2"/>
  <c r="T135" i="3"/>
  <c r="T140" i="3"/>
  <c r="BK154" i="3"/>
  <c r="J154" i="3" s="1"/>
  <c r="J103" i="3" s="1"/>
  <c r="R154" i="3"/>
  <c r="P201" i="3"/>
  <c r="R304" i="3"/>
  <c r="P359" i="3"/>
  <c r="R365" i="3"/>
  <c r="BK173" i="5"/>
  <c r="J173" i="5" s="1"/>
  <c r="J105" i="5" s="1"/>
  <c r="P173" i="5"/>
  <c r="P192" i="5"/>
  <c r="BK215" i="5"/>
  <c r="J215" i="5"/>
  <c r="J107" i="5" s="1"/>
  <c r="R215" i="5"/>
  <c r="P243" i="5"/>
  <c r="BK251" i="5"/>
  <c r="J251" i="5" s="1"/>
  <c r="J109" i="5" s="1"/>
  <c r="R251" i="5"/>
  <c r="T259" i="5"/>
  <c r="P131" i="6"/>
  <c r="P130" i="6"/>
  <c r="T131" i="6"/>
  <c r="T130" i="6"/>
  <c r="P135" i="6"/>
  <c r="BK138" i="6"/>
  <c r="J138" i="6" s="1"/>
  <c r="J103" i="6" s="1"/>
  <c r="P138" i="6"/>
  <c r="R138" i="6"/>
  <c r="T138" i="6"/>
  <c r="BK144" i="6"/>
  <c r="J144" i="6" s="1"/>
  <c r="J106" i="6" s="1"/>
  <c r="R144" i="6"/>
  <c r="T144" i="6"/>
  <c r="P221" i="6"/>
  <c r="R221" i="6"/>
  <c r="BK132" i="11"/>
  <c r="J132" i="11"/>
  <c r="J100" i="11" s="1"/>
  <c r="R132" i="11"/>
  <c r="P145" i="11"/>
  <c r="BK152" i="11"/>
  <c r="J152" i="11" s="1"/>
  <c r="J102" i="11" s="1"/>
  <c r="R152" i="11"/>
  <c r="P158" i="11"/>
  <c r="T158" i="11"/>
  <c r="BK184" i="11"/>
  <c r="J184" i="11" s="1"/>
  <c r="J105" i="11" s="1"/>
  <c r="T184" i="11"/>
  <c r="R194" i="11"/>
  <c r="P201" i="11"/>
  <c r="T201" i="11"/>
  <c r="T208" i="11"/>
  <c r="T131" i="12"/>
  <c r="T130" i="12" s="1"/>
  <c r="BK135" i="12"/>
  <c r="J135" i="12" s="1"/>
  <c r="J102" i="12" s="1"/>
  <c r="P135" i="12"/>
  <c r="P134" i="12"/>
  <c r="P143" i="12"/>
  <c r="P142" i="12"/>
  <c r="T143" i="12"/>
  <c r="T142" i="12"/>
  <c r="P210" i="12"/>
  <c r="T210" i="12"/>
  <c r="T197" i="2"/>
  <c r="BK254" i="2"/>
  <c r="J254" i="2" s="1"/>
  <c r="J102" i="2" s="1"/>
  <c r="P254" i="2"/>
  <c r="P347" i="2"/>
  <c r="P346" i="2" s="1"/>
  <c r="T347" i="2"/>
  <c r="R376" i="2"/>
  <c r="T502" i="2"/>
  <c r="R135" i="3"/>
  <c r="R134" i="3"/>
  <c r="P140" i="3"/>
  <c r="BK164" i="3"/>
  <c r="J164" i="3" s="1"/>
  <c r="J104" i="3" s="1"/>
  <c r="BK201" i="3"/>
  <c r="J201" i="3"/>
  <c r="J105" i="3" s="1"/>
  <c r="BK304" i="3"/>
  <c r="J304" i="3" s="1"/>
  <c r="J107" i="3" s="1"/>
  <c r="BK359" i="3"/>
  <c r="J359" i="3"/>
  <c r="J108" i="3" s="1"/>
  <c r="BK365" i="3"/>
  <c r="J365" i="3" s="1"/>
  <c r="J109" i="3" s="1"/>
  <c r="BK137" i="4"/>
  <c r="J137" i="4"/>
  <c r="J101" i="4" s="1"/>
  <c r="T137" i="4"/>
  <c r="T133" i="4" s="1"/>
  <c r="R146" i="4"/>
  <c r="R145" i="4" s="1"/>
  <c r="R132" i="4" s="1"/>
  <c r="BK179" i="4"/>
  <c r="J179" i="4" s="1"/>
  <c r="J108" i="4" s="1"/>
  <c r="R179" i="4"/>
  <c r="R178" i="4"/>
  <c r="P186" i="4"/>
  <c r="P134" i="5"/>
  <c r="P133" i="5" s="1"/>
  <c r="BK141" i="5"/>
  <c r="J141" i="5" s="1"/>
  <c r="J102" i="5" s="1"/>
  <c r="T141" i="5"/>
  <c r="P158" i="5"/>
  <c r="T158" i="5"/>
  <c r="BK165" i="5"/>
  <c r="J165" i="5" s="1"/>
  <c r="J104" i="5" s="1"/>
  <c r="P165" i="5"/>
  <c r="R165" i="5"/>
  <c r="BK131" i="6"/>
  <c r="J131" i="6"/>
  <c r="J100" i="6" s="1"/>
  <c r="R131" i="6"/>
  <c r="R130" i="6" s="1"/>
  <c r="BK135" i="6"/>
  <c r="J135" i="6" s="1"/>
  <c r="J102" i="6" s="1"/>
  <c r="R135" i="6"/>
  <c r="R134" i="6"/>
  <c r="T135" i="6"/>
  <c r="T134" i="6"/>
  <c r="P144" i="6"/>
  <c r="P143" i="6"/>
  <c r="BK221" i="6"/>
  <c r="J221" i="6"/>
  <c r="J107" i="6" s="1"/>
  <c r="T221" i="6"/>
  <c r="P148" i="8"/>
  <c r="R148" i="8"/>
  <c r="P160" i="8"/>
  <c r="BK191" i="8"/>
  <c r="J191" i="8" s="1"/>
  <c r="J102" i="8" s="1"/>
  <c r="T191" i="8"/>
  <c r="P217" i="8"/>
  <c r="BK265" i="8"/>
  <c r="J265" i="8"/>
  <c r="J104" i="8" s="1"/>
  <c r="R265" i="8"/>
  <c r="BK281" i="8"/>
  <c r="J281" i="8"/>
  <c r="J107" i="8" s="1"/>
  <c r="R281" i="8"/>
  <c r="R307" i="8"/>
  <c r="P331" i="8"/>
  <c r="P337" i="8"/>
  <c r="R337" i="8"/>
  <c r="P403" i="8"/>
  <c r="BK479" i="8"/>
  <c r="J479" i="8" s="1"/>
  <c r="J112" i="8" s="1"/>
  <c r="P479" i="8"/>
  <c r="BK488" i="8"/>
  <c r="J488" i="8" s="1"/>
  <c r="J113" i="8" s="1"/>
  <c r="R488" i="8"/>
  <c r="T488" i="8"/>
  <c r="R504" i="8"/>
  <c r="P564" i="8"/>
  <c r="T564" i="8"/>
  <c r="T597" i="8"/>
  <c r="P632" i="8"/>
  <c r="BK656" i="8"/>
  <c r="J656" i="8" s="1"/>
  <c r="J118" i="8" s="1"/>
  <c r="T656" i="8"/>
  <c r="T674" i="8"/>
  <c r="BK135" i="9"/>
  <c r="BK140" i="9"/>
  <c r="J140" i="9" s="1"/>
  <c r="J101" i="9" s="1"/>
  <c r="P140" i="9"/>
  <c r="BK157" i="9"/>
  <c r="J157" i="9" s="1"/>
  <c r="J104" i="9" s="1"/>
  <c r="BK195" i="9"/>
  <c r="J195" i="9"/>
  <c r="J105" i="9" s="1"/>
  <c r="R195" i="9"/>
  <c r="BK273" i="9"/>
  <c r="J273" i="9"/>
  <c r="J107" i="9" s="1"/>
  <c r="R273" i="9"/>
  <c r="BK331" i="9"/>
  <c r="J331" i="9"/>
  <c r="J109" i="9" s="1"/>
  <c r="P331" i="9"/>
  <c r="BK136" i="10"/>
  <c r="J136" i="10"/>
  <c r="J101" i="10" s="1"/>
  <c r="T136" i="10"/>
  <c r="T132" i="10" s="1"/>
  <c r="T145" i="10"/>
  <c r="T144" i="10"/>
  <c r="P166" i="10"/>
  <c r="P165" i="10"/>
  <c r="T166" i="10"/>
  <c r="R173" i="10"/>
  <c r="P132" i="11"/>
  <c r="BK145" i="11"/>
  <c r="J145" i="11"/>
  <c r="J101" i="11" s="1"/>
  <c r="R145" i="11"/>
  <c r="P152" i="11"/>
  <c r="T152" i="11"/>
  <c r="R158" i="11"/>
  <c r="P172" i="11"/>
  <c r="T172" i="11"/>
  <c r="P184" i="11"/>
  <c r="P194" i="11"/>
  <c r="BK201" i="11"/>
  <c r="J201" i="11" s="1"/>
  <c r="J107" i="11" s="1"/>
  <c r="R201" i="11"/>
  <c r="R208" i="11"/>
  <c r="P131" i="12"/>
  <c r="P130" i="12"/>
  <c r="P129" i="12" s="1"/>
  <c r="AU107" i="1" s="1"/>
  <c r="T135" i="12"/>
  <c r="T134" i="12"/>
  <c r="E128" i="2"/>
  <c r="BE220" i="2"/>
  <c r="BE246" i="2"/>
  <c r="BE249" i="2"/>
  <c r="BE334" i="2"/>
  <c r="BE337" i="2"/>
  <c r="BE348" i="2"/>
  <c r="BE349" i="2"/>
  <c r="BE350" i="2"/>
  <c r="BE377" i="2"/>
  <c r="BE381" i="2"/>
  <c r="BE386" i="2"/>
  <c r="BE387" i="2"/>
  <c r="BE389" i="2"/>
  <c r="BE390" i="2"/>
  <c r="BE393" i="2"/>
  <c r="BE396" i="2"/>
  <c r="BE403" i="2"/>
  <c r="BE407" i="2"/>
  <c r="BE409" i="2"/>
  <c r="BE410" i="2"/>
  <c r="BE418" i="2"/>
  <c r="BE572" i="2"/>
  <c r="BE574" i="2"/>
  <c r="BK344" i="2"/>
  <c r="J344" i="2"/>
  <c r="J104" i="2" s="1"/>
  <c r="BK627" i="2"/>
  <c r="J627" i="2" s="1"/>
  <c r="J115" i="2" s="1"/>
  <c r="BK632" i="2"/>
  <c r="J632" i="2"/>
  <c r="J118" i="2" s="1"/>
  <c r="J91" i="3"/>
  <c r="E121" i="3"/>
  <c r="F130" i="3"/>
  <c r="BE138" i="3"/>
  <c r="BE141" i="3"/>
  <c r="BE143" i="3"/>
  <c r="BE145" i="3"/>
  <c r="BE147" i="3"/>
  <c r="BE149" i="3"/>
  <c r="BE151" i="3"/>
  <c r="BE155" i="3"/>
  <c r="BE159" i="3"/>
  <c r="BE161" i="3"/>
  <c r="BE163" i="3"/>
  <c r="BE165" i="3"/>
  <c r="BE167" i="3"/>
  <c r="BE169" i="3"/>
  <c r="BE171" i="3"/>
  <c r="BE173" i="3"/>
  <c r="BE175" i="3"/>
  <c r="BE177" i="3"/>
  <c r="BE179" i="3"/>
  <c r="BE181" i="3"/>
  <c r="BE185" i="3"/>
  <c r="BE187" i="3"/>
  <c r="BE189" i="3"/>
  <c r="BE191" i="3"/>
  <c r="BE193" i="3"/>
  <c r="BE195" i="3"/>
  <c r="BE197" i="3"/>
  <c r="BE198" i="3"/>
  <c r="BE202" i="3"/>
  <c r="BE204" i="3"/>
  <c r="BE206" i="3"/>
  <c r="BE208" i="3"/>
  <c r="BE210" i="3"/>
  <c r="BE212" i="3"/>
  <c r="BE214" i="3"/>
  <c r="BE216" i="3"/>
  <c r="BE218" i="3"/>
  <c r="BE224" i="3"/>
  <c r="BE226" i="3"/>
  <c r="BE228" i="3"/>
  <c r="BE232" i="3"/>
  <c r="BE234" i="3"/>
  <c r="BE240" i="3"/>
  <c r="BE242" i="3"/>
  <c r="BE244" i="3"/>
  <c r="BE246" i="3"/>
  <c r="BE248" i="3"/>
  <c r="BE250" i="3"/>
  <c r="BE252" i="3"/>
  <c r="BE256" i="3"/>
  <c r="BE258" i="3"/>
  <c r="BE260" i="3"/>
  <c r="BE262" i="3"/>
  <c r="BE264" i="3"/>
  <c r="BE266" i="3"/>
  <c r="BE268" i="3"/>
  <c r="BE270" i="3"/>
  <c r="BE272" i="3"/>
  <c r="BE274" i="3"/>
  <c r="BE276" i="3"/>
  <c r="BE278" i="3"/>
  <c r="BE292" i="3"/>
  <c r="BE294" i="3"/>
  <c r="BE296" i="3"/>
  <c r="BE297" i="3"/>
  <c r="BE299" i="3"/>
  <c r="BE301" i="3"/>
  <c r="BE303" i="3"/>
  <c r="BE305" i="3"/>
  <c r="BE307" i="3"/>
  <c r="BE309" i="3"/>
  <c r="BE311" i="3"/>
  <c r="BE313" i="3"/>
  <c r="BE315" i="3"/>
  <c r="BE317" i="3"/>
  <c r="BE319" i="3"/>
  <c r="BE321" i="3"/>
  <c r="BE323" i="3"/>
  <c r="BE325" i="3"/>
  <c r="BE327" i="3"/>
  <c r="BE329" i="3"/>
  <c r="BE331" i="3"/>
  <c r="BE333" i="3"/>
  <c r="BE335" i="3"/>
  <c r="BE337" i="3"/>
  <c r="BE338" i="3"/>
  <c r="BE340" i="3"/>
  <c r="BE342" i="3"/>
  <c r="BE344" i="3"/>
  <c r="BE346" i="3"/>
  <c r="BE348" i="3"/>
  <c r="BE350" i="3"/>
  <c r="BE352" i="3"/>
  <c r="BE354" i="3"/>
  <c r="BE356" i="3"/>
  <c r="BE358" i="3"/>
  <c r="BE360" i="3"/>
  <c r="BE362" i="3"/>
  <c r="BE364" i="3"/>
  <c r="BE366" i="3"/>
  <c r="BE370" i="3"/>
  <c r="BE372" i="3"/>
  <c r="BE374" i="3"/>
  <c r="BE376" i="3"/>
  <c r="BE378" i="3"/>
  <c r="BE380" i="3"/>
  <c r="BE382" i="3"/>
  <c r="BE384" i="3"/>
  <c r="BE386" i="3"/>
  <c r="BE389" i="3"/>
  <c r="BE392" i="3"/>
  <c r="F94" i="4"/>
  <c r="BE135" i="4"/>
  <c r="BE142" i="4"/>
  <c r="BE144" i="4"/>
  <c r="BE149" i="4"/>
  <c r="BE161" i="4"/>
  <c r="BE173" i="4"/>
  <c r="BE176" i="4"/>
  <c r="BE184" i="4"/>
  <c r="BE189" i="4"/>
  <c r="BK169" i="4"/>
  <c r="J169" i="4" s="1"/>
  <c r="J104" i="4" s="1"/>
  <c r="BK175" i="4"/>
  <c r="J175" i="4"/>
  <c r="J106" i="4" s="1"/>
  <c r="E120" i="5"/>
  <c r="J126" i="5"/>
  <c r="BE135" i="5"/>
  <c r="BE144" i="5"/>
  <c r="BE150" i="5"/>
  <c r="BE159" i="5"/>
  <c r="BE160" i="5"/>
  <c r="BE161" i="5"/>
  <c r="BE162" i="5"/>
  <c r="BE169" i="5"/>
  <c r="BE172" i="5"/>
  <c r="BE174" i="5"/>
  <c r="BE175" i="5"/>
  <c r="BE176" i="5"/>
  <c r="BE177" i="5"/>
  <c r="BE186" i="5"/>
  <c r="BE198" i="5"/>
  <c r="BE199" i="5"/>
  <c r="BE203" i="5"/>
  <c r="BE204" i="5"/>
  <c r="BE217" i="5"/>
  <c r="BE221" i="5"/>
  <c r="BE225" i="5"/>
  <c r="BE226" i="5"/>
  <c r="BE231" i="5"/>
  <c r="BE233" i="5"/>
  <c r="BE236" i="5"/>
  <c r="BE241" i="5"/>
  <c r="BE260" i="5"/>
  <c r="BE271" i="5"/>
  <c r="E117" i="6"/>
  <c r="BE133" i="6"/>
  <c r="BE137" i="6"/>
  <c r="BE146" i="6"/>
  <c r="BE149" i="6"/>
  <c r="BE150" i="6"/>
  <c r="BE151" i="6"/>
  <c r="BE155" i="6"/>
  <c r="BE157" i="6"/>
  <c r="BE163" i="6"/>
  <c r="BE173" i="6"/>
  <c r="BE182" i="6"/>
  <c r="BE186" i="6"/>
  <c r="BE192" i="6"/>
  <c r="BE196" i="6"/>
  <c r="BE197" i="6"/>
  <c r="BE203" i="6"/>
  <c r="BE204" i="6"/>
  <c r="BE206" i="6"/>
  <c r="BE209" i="6"/>
  <c r="BE213" i="6"/>
  <c r="BE216" i="6"/>
  <c r="BE217" i="6"/>
  <c r="BE227" i="6"/>
  <c r="E85" i="8"/>
  <c r="J140" i="8"/>
  <c r="BE149" i="8"/>
  <c r="BE153" i="8"/>
  <c r="BE161" i="8"/>
  <c r="BE168" i="8"/>
  <c r="BE170" i="8"/>
  <c r="BE175" i="8"/>
  <c r="BE203" i="8"/>
  <c r="BE207" i="8"/>
  <c r="BE214" i="8"/>
  <c r="BE218" i="8"/>
  <c r="BE226" i="8"/>
  <c r="BE229" i="8"/>
  <c r="BE230" i="8"/>
  <c r="BE235" i="8"/>
  <c r="BE268" i="8"/>
  <c r="BE271" i="8"/>
  <c r="BE279" i="8"/>
  <c r="BE293" i="8"/>
  <c r="BE323" i="8"/>
  <c r="BE334" i="8"/>
  <c r="BE335" i="8"/>
  <c r="BE339" i="8"/>
  <c r="BE342" i="8"/>
  <c r="BE350" i="8"/>
  <c r="BE374" i="8"/>
  <c r="BE387" i="8"/>
  <c r="BE410" i="8"/>
  <c r="BE430" i="8"/>
  <c r="BE438" i="8"/>
  <c r="BE445" i="8"/>
  <c r="BE449" i="8"/>
  <c r="BE459" i="8"/>
  <c r="BE461" i="8"/>
  <c r="BE462" i="8"/>
  <c r="BE464" i="8"/>
  <c r="BE465" i="8"/>
  <c r="BE466" i="8"/>
  <c r="BE468" i="8"/>
  <c r="BE471" i="8"/>
  <c r="BE473" i="8"/>
  <c r="BE474" i="8"/>
  <c r="BE476" i="8"/>
  <c r="BE483" i="8"/>
  <c r="BE487" i="8"/>
  <c r="BE490" i="8"/>
  <c r="BE491" i="8"/>
  <c r="BE498" i="8"/>
  <c r="BE500" i="8"/>
  <c r="BE505" i="8"/>
  <c r="BE512" i="8"/>
  <c r="BE513" i="8"/>
  <c r="BE517" i="8"/>
  <c r="BE528" i="8"/>
  <c r="BE538" i="8"/>
  <c r="BE539" i="8"/>
  <c r="BE554" i="8"/>
  <c r="BE561" i="8"/>
  <c r="BE572" i="8"/>
  <c r="BE577" i="8"/>
  <c r="BE583" i="8"/>
  <c r="BE586" i="8"/>
  <c r="BE594" i="8"/>
  <c r="BE599" i="8"/>
  <c r="BE602" i="8"/>
  <c r="BE604" i="8"/>
  <c r="BE614" i="8"/>
  <c r="BE626" i="8"/>
  <c r="BE631" i="8"/>
  <c r="BE648" i="8"/>
  <c r="BE657" i="8"/>
  <c r="BE673" i="8"/>
  <c r="BE675" i="8"/>
  <c r="BK278" i="8"/>
  <c r="J278" i="8" s="1"/>
  <c r="J105" i="8" s="1"/>
  <c r="BK700" i="8"/>
  <c r="J700" i="8"/>
  <c r="J124" i="8" s="1"/>
  <c r="E121" i="9"/>
  <c r="BE145" i="9"/>
  <c r="BE160" i="9"/>
  <c r="BE162" i="9"/>
  <c r="BE170" i="9"/>
  <c r="BE176" i="9"/>
  <c r="BE182" i="9"/>
  <c r="BE184" i="9"/>
  <c r="BE188" i="9"/>
  <c r="BE190" i="9"/>
  <c r="BE194" i="9"/>
  <c r="BE198" i="9"/>
  <c r="BE204" i="9"/>
  <c r="BE206" i="9"/>
  <c r="BE218" i="9"/>
  <c r="BE230" i="9"/>
  <c r="BE234" i="9"/>
  <c r="BE240" i="9"/>
  <c r="BE254" i="9"/>
  <c r="BE266" i="9"/>
  <c r="BE272" i="9"/>
  <c r="BE300" i="9"/>
  <c r="BE304" i="9"/>
  <c r="BE306" i="9"/>
  <c r="BE314" i="9"/>
  <c r="BE316" i="9"/>
  <c r="BE318" i="9"/>
  <c r="BE320" i="9"/>
  <c r="BE322" i="9"/>
  <c r="BE324" i="9"/>
  <c r="BE332" i="9"/>
  <c r="BE334" i="9"/>
  <c r="BE336" i="9"/>
  <c r="BE342" i="9"/>
  <c r="BK347" i="9"/>
  <c r="J347" i="9" s="1"/>
  <c r="J111" i="9" s="1"/>
  <c r="E85" i="10"/>
  <c r="J91" i="10"/>
  <c r="F128" i="10"/>
  <c r="BE137" i="10"/>
  <c r="BE143" i="10"/>
  <c r="BE150" i="10"/>
  <c r="BE152" i="10"/>
  <c r="BE160" i="10"/>
  <c r="BE171" i="10"/>
  <c r="BE179" i="10"/>
  <c r="BK159" i="10"/>
  <c r="J159" i="10"/>
  <c r="J104" i="10" s="1"/>
  <c r="J91" i="11"/>
  <c r="F94" i="11"/>
  <c r="BE144" i="11"/>
  <c r="BE154" i="11"/>
  <c r="BE167" i="11"/>
  <c r="BE168" i="11"/>
  <c r="BE178" i="11"/>
  <c r="BE180" i="11"/>
  <c r="BE183" i="11"/>
  <c r="BE190" i="11"/>
  <c r="BE191" i="11"/>
  <c r="BE192" i="11"/>
  <c r="BE205" i="11"/>
  <c r="E117" i="12"/>
  <c r="BE137" i="12"/>
  <c r="BE146" i="2"/>
  <c r="BE161" i="2"/>
  <c r="BE163" i="2"/>
  <c r="BE172" i="2"/>
  <c r="BE207" i="2"/>
  <c r="BE223" i="2"/>
  <c r="BE224" i="2"/>
  <c r="BE227" i="2"/>
  <c r="BE228" i="2"/>
  <c r="BE241" i="2"/>
  <c r="BE290" i="2"/>
  <c r="BE354" i="2"/>
  <c r="BE371" i="2"/>
  <c r="BE399" i="2"/>
  <c r="BE400" i="2"/>
  <c r="BE405" i="2"/>
  <c r="BE406" i="2"/>
  <c r="BE408" i="2"/>
  <c r="BE411" i="2"/>
  <c r="BE412" i="2"/>
  <c r="BE413" i="2"/>
  <c r="BE414" i="2"/>
  <c r="BE415" i="2"/>
  <c r="BE416" i="2"/>
  <c r="BE419" i="2"/>
  <c r="BE420" i="2"/>
  <c r="BE422" i="2"/>
  <c r="BE428" i="2"/>
  <c r="BE429" i="2"/>
  <c r="BE430" i="2"/>
  <c r="BE462" i="2"/>
  <c r="BE464" i="2"/>
  <c r="BE466" i="2"/>
  <c r="BE469" i="2"/>
  <c r="BE475" i="2"/>
  <c r="BE477" i="2"/>
  <c r="BE480" i="2"/>
  <c r="BE509" i="2"/>
  <c r="BE536" i="2"/>
  <c r="BE538" i="2"/>
  <c r="BE570" i="2"/>
  <c r="BE581" i="2"/>
  <c r="BE583" i="2"/>
  <c r="BE584" i="2"/>
  <c r="BK630" i="2"/>
  <c r="BK629" i="2"/>
  <c r="J629" i="2" s="1"/>
  <c r="J116" i="2" s="1"/>
  <c r="BE222" i="3"/>
  <c r="BE230" i="3"/>
  <c r="BE238" i="3"/>
  <c r="E85" i="4"/>
  <c r="BE159" i="4"/>
  <c r="BE165" i="4"/>
  <c r="BE180" i="4"/>
  <c r="BE182" i="4"/>
  <c r="F129" i="5"/>
  <c r="BE148" i="5"/>
  <c r="BE152" i="5"/>
  <c r="BE153" i="5"/>
  <c r="BE157" i="5"/>
  <c r="BE178" i="5"/>
  <c r="BE183" i="5"/>
  <c r="BE191" i="5"/>
  <c r="BE194" i="5"/>
  <c r="BE195" i="5"/>
  <c r="BE196" i="5"/>
  <c r="BE208" i="5"/>
  <c r="BE209" i="5"/>
  <c r="BE210" i="5"/>
  <c r="BE214" i="5"/>
  <c r="BE218" i="5"/>
  <c r="BE219" i="5"/>
  <c r="BE223" i="5"/>
  <c r="BE232" i="5"/>
  <c r="BE234" i="5"/>
  <c r="BE235" i="5"/>
  <c r="BE252" i="5"/>
  <c r="BE256" i="5"/>
  <c r="BE257" i="5"/>
  <c r="BE279" i="5"/>
  <c r="F94" i="6"/>
  <c r="J123" i="6"/>
  <c r="BE139" i="6"/>
  <c r="BE140" i="6"/>
  <c r="BE145" i="6"/>
  <c r="BE148" i="6"/>
  <c r="BE156" i="6"/>
  <c r="BE160" i="6"/>
  <c r="BE164" i="6"/>
  <c r="BE165" i="6"/>
  <c r="BE166" i="6"/>
  <c r="BE174" i="6"/>
  <c r="BE176" i="6"/>
  <c r="BE177" i="6"/>
  <c r="BE180" i="6"/>
  <c r="BE181" i="6"/>
  <c r="BE187" i="6"/>
  <c r="BE191" i="6"/>
  <c r="BE193" i="6"/>
  <c r="BE194" i="6"/>
  <c r="BE199" i="6"/>
  <c r="BE201" i="6"/>
  <c r="BE202" i="6"/>
  <c r="BE207" i="6"/>
  <c r="BE208" i="6"/>
  <c r="BE232" i="8"/>
  <c r="BE252" i="8"/>
  <c r="BE266" i="8"/>
  <c r="BE273" i="8"/>
  <c r="BE274" i="8"/>
  <c r="BE275" i="8"/>
  <c r="BE276" i="8"/>
  <c r="BE289" i="8"/>
  <c r="BE291" i="8"/>
  <c r="BE301" i="8"/>
  <c r="BE303" i="8"/>
  <c r="BE314" i="8"/>
  <c r="BE332" i="8"/>
  <c r="BE333" i="8"/>
  <c r="BE336" i="8"/>
  <c r="BE364" i="8"/>
  <c r="BE369" i="8"/>
  <c r="BE371" i="8"/>
  <c r="BE381" i="8"/>
  <c r="BE385" i="8"/>
  <c r="BE396" i="8"/>
  <c r="BE400" i="8"/>
  <c r="BE404" i="8"/>
  <c r="BE406" i="8"/>
  <c r="BE414" i="8"/>
  <c r="BE434" i="8"/>
  <c r="BE443" i="8"/>
  <c r="BE453" i="8"/>
  <c r="BE454" i="8"/>
  <c r="BE456" i="8"/>
  <c r="BE457" i="8"/>
  <c r="BE472" i="8"/>
  <c r="BE478" i="8"/>
  <c r="BE480" i="8"/>
  <c r="BE482" i="8"/>
  <c r="BE489" i="8"/>
  <c r="BE492" i="8"/>
  <c r="BE494" i="8"/>
  <c r="BE495" i="8"/>
  <c r="BE496" i="8"/>
  <c r="BE499" i="8"/>
  <c r="BE503" i="8"/>
  <c r="BE508" i="8"/>
  <c r="BE515" i="8"/>
  <c r="BE522" i="8"/>
  <c r="BE529" i="8"/>
  <c r="BE530" i="8"/>
  <c r="BE537" i="8"/>
  <c r="BE540" i="8"/>
  <c r="BE541" i="8"/>
  <c r="BE544" i="8"/>
  <c r="BE558" i="8"/>
  <c r="BE581" i="8"/>
  <c r="BE588" i="8"/>
  <c r="BE592" i="8"/>
  <c r="BE598" i="8"/>
  <c r="BE600" i="8"/>
  <c r="BE605" i="8"/>
  <c r="BE628" i="8"/>
  <c r="BE633" i="8"/>
  <c r="BE634" i="8"/>
  <c r="BE636" i="8"/>
  <c r="BE640" i="8"/>
  <c r="BE650" i="8"/>
  <c r="BE652" i="8"/>
  <c r="BE655" i="8"/>
  <c r="BE692" i="8"/>
  <c r="BE694" i="8"/>
  <c r="BK693" i="8"/>
  <c r="J693" i="8"/>
  <c r="J120" i="8" s="1"/>
  <c r="BK698" i="8"/>
  <c r="J698" i="8" s="1"/>
  <c r="J123" i="8" s="1"/>
  <c r="F94" i="9"/>
  <c r="BE138" i="9"/>
  <c r="BE141" i="9"/>
  <c r="BE150" i="9"/>
  <c r="BE154" i="9"/>
  <c r="BE172" i="9"/>
  <c r="BE174" i="9"/>
  <c r="BE192" i="9"/>
  <c r="BE200" i="9"/>
  <c r="BE216" i="9"/>
  <c r="BE220" i="9"/>
  <c r="BE232" i="9"/>
  <c r="BE236" i="9"/>
  <c r="BE242" i="9"/>
  <c r="BE246" i="9"/>
  <c r="BE248" i="9"/>
  <c r="BE250" i="9"/>
  <c r="BE252" i="9"/>
  <c r="BE258" i="9"/>
  <c r="BE260" i="9"/>
  <c r="BE268" i="9"/>
  <c r="BE274" i="9"/>
  <c r="BE276" i="9"/>
  <c r="BE286" i="9"/>
  <c r="BE288" i="9"/>
  <c r="BE290" i="9"/>
  <c r="BE292" i="9"/>
  <c r="BE296" i="9"/>
  <c r="BE298" i="9"/>
  <c r="BE338" i="9"/>
  <c r="BE340" i="9"/>
  <c r="BE146" i="10"/>
  <c r="BE148" i="10"/>
  <c r="BE154" i="10"/>
  <c r="BE163" i="10"/>
  <c r="BE167" i="10"/>
  <c r="BE169" i="10"/>
  <c r="BE174" i="10"/>
  <c r="BK133" i="10"/>
  <c r="BK132" i="10"/>
  <c r="J132" i="10" s="1"/>
  <c r="J99" i="10" s="1"/>
  <c r="BK178" i="10"/>
  <c r="J178" i="10"/>
  <c r="J109" i="10" s="1"/>
  <c r="E85" i="11"/>
  <c r="BE136" i="11"/>
  <c r="BE137" i="11"/>
  <c r="BE138" i="11"/>
  <c r="BE139" i="11"/>
  <c r="BE146" i="11"/>
  <c r="BE147" i="11"/>
  <c r="BE148" i="11"/>
  <c r="BE149" i="11"/>
  <c r="BE150" i="11"/>
  <c r="BE153" i="11"/>
  <c r="BE155" i="11"/>
  <c r="BE159" i="11"/>
  <c r="BE164" i="11"/>
  <c r="BE166" i="11"/>
  <c r="BE173" i="11"/>
  <c r="BE174" i="11"/>
  <c r="BE175" i="11"/>
  <c r="BE176" i="11"/>
  <c r="BE182" i="11"/>
  <c r="BE186" i="11"/>
  <c r="BE189" i="11"/>
  <c r="BE209" i="11"/>
  <c r="BE220" i="11"/>
  <c r="BE154" i="12"/>
  <c r="BE157" i="12"/>
  <c r="BE159" i="12"/>
  <c r="BE161" i="12"/>
  <c r="BE163" i="12"/>
  <c r="BE166" i="12"/>
  <c r="BE167" i="12"/>
  <c r="BE168" i="12"/>
  <c r="BE172" i="12"/>
  <c r="BE174" i="12"/>
  <c r="BE175" i="12"/>
  <c r="BE176" i="12"/>
  <c r="BE177" i="12"/>
  <c r="BE181" i="12"/>
  <c r="BE182" i="12"/>
  <c r="BE183" i="12"/>
  <c r="BE186" i="12"/>
  <c r="BE191" i="12"/>
  <c r="BE192" i="12"/>
  <c r="BE193" i="12"/>
  <c r="BE196" i="12"/>
  <c r="BE199" i="12"/>
  <c r="BE200" i="12"/>
  <c r="BE213" i="12"/>
  <c r="J91" i="13"/>
  <c r="F94" i="13"/>
  <c r="E110" i="13"/>
  <c r="J91" i="2"/>
  <c r="F94" i="2"/>
  <c r="BE143" i="2"/>
  <c r="BE149" i="2"/>
  <c r="BE157" i="2"/>
  <c r="BE159" i="2"/>
  <c r="BE167" i="2"/>
  <c r="BE178" i="2"/>
  <c r="BE187" i="2"/>
  <c r="BE193" i="2"/>
  <c r="BE196" i="2"/>
  <c r="BE198" i="2"/>
  <c r="BE214" i="2"/>
  <c r="BE232" i="2"/>
  <c r="BE243" i="2"/>
  <c r="BE245" i="2"/>
  <c r="BE248" i="2"/>
  <c r="BE251" i="2"/>
  <c r="BE252" i="2"/>
  <c r="BE253" i="2"/>
  <c r="BE255" i="2"/>
  <c r="BE256" i="2"/>
  <c r="BE258" i="2"/>
  <c r="BE268" i="2"/>
  <c r="BE276" i="2"/>
  <c r="BE279" i="2"/>
  <c r="BE295" i="2"/>
  <c r="BE301" i="2"/>
  <c r="BE303" i="2"/>
  <c r="BE306" i="2"/>
  <c r="BE316" i="2"/>
  <c r="BE321" i="2"/>
  <c r="BE325" i="2"/>
  <c r="BE327" i="2"/>
  <c r="BE336" i="2"/>
  <c r="BE338" i="2"/>
  <c r="BE340" i="2"/>
  <c r="BE341" i="2"/>
  <c r="BE342" i="2"/>
  <c r="BE345" i="2"/>
  <c r="BE351" i="2"/>
  <c r="BE352" i="2"/>
  <c r="BE357" i="2"/>
  <c r="BE361" i="2"/>
  <c r="BE365" i="2"/>
  <c r="BE372" i="2"/>
  <c r="BE375" i="2"/>
  <c r="BE379" i="2"/>
  <c r="BE380" i="2"/>
  <c r="BE382" i="2"/>
  <c r="BE383" i="2"/>
  <c r="BE384" i="2"/>
  <c r="BE385" i="2"/>
  <c r="BE388" i="2"/>
  <c r="BE391" i="2"/>
  <c r="BE392" i="2"/>
  <c r="BE394" i="2"/>
  <c r="BE398" i="2"/>
  <c r="BE402" i="2"/>
  <c r="BE482" i="2"/>
  <c r="BE485" i="2"/>
  <c r="BE487" i="2"/>
  <c r="BE489" i="2"/>
  <c r="BE491" i="2"/>
  <c r="BE501" i="2"/>
  <c r="BE503" i="2"/>
  <c r="BE510" i="2"/>
  <c r="BE511" i="2"/>
  <c r="BE512" i="2"/>
  <c r="BE517" i="2"/>
  <c r="BE523" i="2"/>
  <c r="BE525" i="2"/>
  <c r="BE526" i="2"/>
  <c r="BE531" i="2"/>
  <c r="BE533" i="2"/>
  <c r="BE534" i="2"/>
  <c r="BE537" i="2"/>
  <c r="BE550" i="2"/>
  <c r="BE553" i="2"/>
  <c r="BE559" i="2"/>
  <c r="BE585" i="2"/>
  <c r="BE591" i="2"/>
  <c r="BE592" i="2"/>
  <c r="BE593" i="2"/>
  <c r="BE597" i="2"/>
  <c r="BE598" i="2"/>
  <c r="BE628" i="2"/>
  <c r="BE631" i="2"/>
  <c r="BE633" i="2"/>
  <c r="BE136" i="3"/>
  <c r="BE157" i="3"/>
  <c r="BE183" i="3"/>
  <c r="BE200" i="3"/>
  <c r="BE220" i="3"/>
  <c r="BE236" i="3"/>
  <c r="BE254" i="3"/>
  <c r="BE280" i="3"/>
  <c r="BE282" i="3"/>
  <c r="BE284" i="3"/>
  <c r="BE286" i="3"/>
  <c r="BE288" i="3"/>
  <c r="BE290" i="3"/>
  <c r="BK391" i="3"/>
  <c r="J391" i="3"/>
  <c r="J111" i="3" s="1"/>
  <c r="BE138" i="4"/>
  <c r="BE151" i="4"/>
  <c r="BE157" i="4"/>
  <c r="BE163" i="4"/>
  <c r="BE170" i="4"/>
  <c r="BE163" i="5"/>
  <c r="BE170" i="5"/>
  <c r="BE171" i="5"/>
  <c r="BE182" i="5"/>
  <c r="BE184" i="5"/>
  <c r="BE185" i="5"/>
  <c r="BE187" i="5"/>
  <c r="BE188" i="5"/>
  <c r="BE197" i="5"/>
  <c r="BE200" i="5"/>
  <c r="BE201" i="5"/>
  <c r="BE205" i="5"/>
  <c r="BE206" i="5"/>
  <c r="BE212" i="5"/>
  <c r="BE216" i="5"/>
  <c r="BE220" i="5"/>
  <c r="BE222" i="5"/>
  <c r="BE229" i="5"/>
  <c r="BE230" i="5"/>
  <c r="BE237" i="5"/>
  <c r="BE244" i="5"/>
  <c r="BE249" i="5"/>
  <c r="BE255" i="5"/>
  <c r="BE266" i="5"/>
  <c r="BE132" i="6"/>
  <c r="BE136" i="6"/>
  <c r="BE142" i="6"/>
  <c r="BE147" i="6"/>
  <c r="BE152" i="6"/>
  <c r="BE153" i="6"/>
  <c r="BE154" i="6"/>
  <c r="BE158" i="6"/>
  <c r="BE159" i="6"/>
  <c r="BE161" i="6"/>
  <c r="BE162" i="6"/>
  <c r="BE167" i="6"/>
  <c r="BE168" i="6"/>
  <c r="BE169" i="6"/>
  <c r="BE170" i="6"/>
  <c r="BE171" i="6"/>
  <c r="BE172" i="6"/>
  <c r="BE175" i="6"/>
  <c r="BE178" i="6"/>
  <c r="BE179" i="6"/>
  <c r="BE183" i="6"/>
  <c r="BE184" i="6"/>
  <c r="BE185" i="6"/>
  <c r="BE188" i="6"/>
  <c r="BE189" i="6"/>
  <c r="BE190" i="6"/>
  <c r="BE195" i="6"/>
  <c r="BE198" i="6"/>
  <c r="BE200" i="6"/>
  <c r="BE205" i="6"/>
  <c r="BE210" i="6"/>
  <c r="BE211" i="6"/>
  <c r="BE212" i="6"/>
  <c r="BE215" i="6"/>
  <c r="BE218" i="6"/>
  <c r="BE219" i="6"/>
  <c r="BE224" i="6"/>
  <c r="BE225" i="6"/>
  <c r="BE229" i="6"/>
  <c r="BE230" i="6"/>
  <c r="BE231" i="6"/>
  <c r="BE232" i="6"/>
  <c r="BE234" i="6"/>
  <c r="BK141" i="6"/>
  <c r="J141" i="6" s="1"/>
  <c r="J104" i="6" s="1"/>
  <c r="E85" i="7"/>
  <c r="J91" i="7"/>
  <c r="F94" i="7"/>
  <c r="BE125" i="7"/>
  <c r="F35" i="7" s="1"/>
  <c r="AZ101" i="1" s="1"/>
  <c r="BK124" i="7"/>
  <c r="BK123" i="7" s="1"/>
  <c r="J123" i="7" s="1"/>
  <c r="J99" i="7" s="1"/>
  <c r="F94" i="8"/>
  <c r="BE155" i="8"/>
  <c r="BE158" i="8"/>
  <c r="BE182" i="8"/>
  <c r="BE183" i="8"/>
  <c r="BE185" i="8"/>
  <c r="BE192" i="8"/>
  <c r="BE193" i="8"/>
  <c r="BE195" i="8"/>
  <c r="BE198" i="8"/>
  <c r="BE205" i="8"/>
  <c r="BE208" i="8"/>
  <c r="BE222" i="8"/>
  <c r="BE224" i="8"/>
  <c r="BE225" i="8"/>
  <c r="BE246" i="8"/>
  <c r="BE255" i="8"/>
  <c r="BE258" i="8"/>
  <c r="BE282" i="8"/>
  <c r="BE287" i="8"/>
  <c r="BE294" i="8"/>
  <c r="BE304" i="8"/>
  <c r="BE312" i="8"/>
  <c r="BE317" i="8"/>
  <c r="BE328" i="8"/>
  <c r="BE330" i="8"/>
  <c r="BE338" i="8"/>
  <c r="BE344" i="8"/>
  <c r="BE358" i="8"/>
  <c r="BE379" i="8"/>
  <c r="BE278" i="9"/>
  <c r="BE280" i="9"/>
  <c r="BE282" i="9"/>
  <c r="BE284" i="9"/>
  <c r="BE294" i="9"/>
  <c r="J123" i="12"/>
  <c r="F126" i="12"/>
  <c r="BE136" i="12"/>
  <c r="BE139" i="12"/>
  <c r="BE145" i="12"/>
  <c r="BE147" i="12"/>
  <c r="BE148" i="12"/>
  <c r="BE149" i="12"/>
  <c r="BE151" i="12"/>
  <c r="BE155" i="12"/>
  <c r="BE165" i="12"/>
  <c r="BE169" i="12"/>
  <c r="BE173" i="12"/>
  <c r="BE195" i="12"/>
  <c r="BE198" i="12"/>
  <c r="BK140" i="12"/>
  <c r="J140" i="12"/>
  <c r="J104" i="12" s="1"/>
  <c r="BE125" i="13"/>
  <c r="J35" i="13" s="1"/>
  <c r="AV108" i="1" s="1"/>
  <c r="AT108" i="1" s="1"/>
  <c r="BE432" i="2"/>
  <c r="BE435" i="2"/>
  <c r="BE437" i="2"/>
  <c r="BE440" i="2"/>
  <c r="BK388" i="3"/>
  <c r="J388" i="3"/>
  <c r="J110" i="3" s="1"/>
  <c r="J91" i="4"/>
  <c r="BE140" i="4"/>
  <c r="BE147" i="4"/>
  <c r="BE153" i="4"/>
  <c r="BE155" i="4"/>
  <c r="BE167" i="4"/>
  <c r="BE168" i="4"/>
  <c r="BE187" i="4"/>
  <c r="BE192" i="4"/>
  <c r="BK134" i="4"/>
  <c r="J134" i="4"/>
  <c r="J100" i="4" s="1"/>
  <c r="BK172" i="4"/>
  <c r="J172" i="4" s="1"/>
  <c r="J105" i="4" s="1"/>
  <c r="BK191" i="4"/>
  <c r="J191" i="4"/>
  <c r="J110" i="4" s="1"/>
  <c r="BE136" i="5"/>
  <c r="BE142" i="5"/>
  <c r="BE143" i="5"/>
  <c r="BE147" i="5"/>
  <c r="BE149" i="5"/>
  <c r="BE151" i="5"/>
  <c r="BE154" i="5"/>
  <c r="BE164" i="5"/>
  <c r="BE166" i="5"/>
  <c r="BE167" i="5"/>
  <c r="BE168" i="5"/>
  <c r="BE179" i="5"/>
  <c r="BE193" i="5"/>
  <c r="BE202" i="5"/>
  <c r="BE207" i="5"/>
  <c r="BE211" i="5"/>
  <c r="BE213" i="5"/>
  <c r="BE224" i="5"/>
  <c r="BE227" i="5"/>
  <c r="BE228" i="5"/>
  <c r="BE238" i="5"/>
  <c r="BE239" i="5"/>
  <c r="BE240" i="5"/>
  <c r="BE242" i="5"/>
  <c r="BE250" i="5"/>
  <c r="BE258" i="5"/>
  <c r="BE214" i="6"/>
  <c r="BE222" i="6"/>
  <c r="BE223" i="6"/>
  <c r="BE226" i="6"/>
  <c r="BE228" i="6"/>
  <c r="BE233" i="6"/>
  <c r="BE154" i="8"/>
  <c r="BE165" i="8"/>
  <c r="BE167" i="8"/>
  <c r="BE169" i="8"/>
  <c r="BE172" i="8"/>
  <c r="BE178" i="8"/>
  <c r="BE190" i="8"/>
  <c r="BE228" i="8"/>
  <c r="BE233" i="8"/>
  <c r="BE234" i="8"/>
  <c r="BE236" i="8"/>
  <c r="BE261" i="8"/>
  <c r="BE264" i="8"/>
  <c r="BE267" i="8"/>
  <c r="BE270" i="8"/>
  <c r="BE306" i="8"/>
  <c r="BE308" i="8"/>
  <c r="BE316" i="8"/>
  <c r="BE320" i="8"/>
  <c r="BE325" i="8"/>
  <c r="BE327" i="8"/>
  <c r="BE367" i="8"/>
  <c r="BE390" i="8"/>
  <c r="BE393" i="8"/>
  <c r="BE402" i="8"/>
  <c r="BE416" i="8"/>
  <c r="BE418" i="8"/>
  <c r="BE432" i="8"/>
  <c r="BE436" i="8"/>
  <c r="BE451" i="8"/>
  <c r="BE460" i="8"/>
  <c r="BE463" i="8"/>
  <c r="BE470" i="8"/>
  <c r="BE485" i="8"/>
  <c r="BE493" i="8"/>
  <c r="BE497" i="8"/>
  <c r="BE501" i="8"/>
  <c r="BE510" i="8"/>
  <c r="BE516" i="8"/>
  <c r="BE524" i="8"/>
  <c r="BE526" i="8"/>
  <c r="BE536" i="8"/>
  <c r="BE542" i="8"/>
  <c r="BE543" i="8"/>
  <c r="BE545" i="8"/>
  <c r="BE556" i="8"/>
  <c r="BE560" i="8"/>
  <c r="BE563" i="8"/>
  <c r="BE565" i="8"/>
  <c r="BE567" i="8"/>
  <c r="BE569" i="8"/>
  <c r="BE574" i="8"/>
  <c r="BE590" i="8"/>
  <c r="BE596" i="8"/>
  <c r="BE607" i="8"/>
  <c r="BE617" i="8"/>
  <c r="BE638" i="8"/>
  <c r="BE672" i="8"/>
  <c r="BE691" i="8"/>
  <c r="BE697" i="8"/>
  <c r="BE699" i="8"/>
  <c r="BE701" i="8"/>
  <c r="BK696" i="8"/>
  <c r="J696" i="8" s="1"/>
  <c r="J122" i="8" s="1"/>
  <c r="J91" i="9"/>
  <c r="BE136" i="9"/>
  <c r="BE142" i="9"/>
  <c r="BE144" i="9"/>
  <c r="BE148" i="9"/>
  <c r="BE152" i="9"/>
  <c r="BE156" i="9"/>
  <c r="BE158" i="9"/>
  <c r="BE164" i="9"/>
  <c r="BE166" i="9"/>
  <c r="BE168" i="9"/>
  <c r="BE178" i="9"/>
  <c r="BE180" i="9"/>
  <c r="BE186" i="9"/>
  <c r="BE196" i="9"/>
  <c r="BE202" i="9"/>
  <c r="BE208" i="9"/>
  <c r="BE210" i="9"/>
  <c r="BE212" i="9"/>
  <c r="BE214" i="9"/>
  <c r="BE222" i="9"/>
  <c r="BE224" i="9"/>
  <c r="BE226" i="9"/>
  <c r="BE228" i="9"/>
  <c r="BE238" i="9"/>
  <c r="BE244" i="9"/>
  <c r="BE256" i="9"/>
  <c r="BE262" i="9"/>
  <c r="BE264" i="9"/>
  <c r="BE270" i="9"/>
  <c r="BE302" i="9"/>
  <c r="BE308" i="9"/>
  <c r="BE310" i="9"/>
  <c r="BE312" i="9"/>
  <c r="BE326" i="9"/>
  <c r="BE328" i="9"/>
  <c r="BE330" i="9"/>
  <c r="BE345" i="9"/>
  <c r="BE348" i="9"/>
  <c r="BK344" i="9"/>
  <c r="J344" i="9" s="1"/>
  <c r="J110" i="9" s="1"/>
  <c r="BE134" i="10"/>
  <c r="BE139" i="10"/>
  <c r="BE141" i="10"/>
  <c r="BE156" i="10"/>
  <c r="BE158" i="10"/>
  <c r="BE176" i="10"/>
  <c r="BK162" i="10"/>
  <c r="J162" i="10"/>
  <c r="J105" i="10" s="1"/>
  <c r="BE133" i="11"/>
  <c r="BE140" i="11"/>
  <c r="BE141" i="11"/>
  <c r="BE151" i="11"/>
  <c r="BE156" i="11"/>
  <c r="BE157" i="11"/>
  <c r="BE160" i="11"/>
  <c r="BE161" i="11"/>
  <c r="BE165" i="11"/>
  <c r="BE171" i="11"/>
  <c r="BE177" i="11"/>
  <c r="BE179" i="11"/>
  <c r="BE181" i="11"/>
  <c r="BE185" i="11"/>
  <c r="BE187" i="11"/>
  <c r="BE188" i="11"/>
  <c r="BE193" i="11"/>
  <c r="BE195" i="11"/>
  <c r="BE200" i="11"/>
  <c r="BE202" i="11"/>
  <c r="BE206" i="11"/>
  <c r="BE207" i="11"/>
  <c r="BE215" i="11"/>
  <c r="BE132" i="12"/>
  <c r="BE133" i="12"/>
  <c r="BE141" i="12"/>
  <c r="BE144" i="12"/>
  <c r="BE146" i="12"/>
  <c r="BE150" i="12"/>
  <c r="BE152" i="12"/>
  <c r="BE153" i="12"/>
  <c r="BE156" i="12"/>
  <c r="BE158" i="12"/>
  <c r="BE160" i="12"/>
  <c r="BE162" i="12"/>
  <c r="BE164" i="12"/>
  <c r="BE170" i="12"/>
  <c r="BE171" i="12"/>
  <c r="BE178" i="12"/>
  <c r="BE179" i="12"/>
  <c r="BE180" i="12"/>
  <c r="BE184" i="12"/>
  <c r="BE185" i="12"/>
  <c r="BE187" i="12"/>
  <c r="BE188" i="12"/>
  <c r="BE189" i="12"/>
  <c r="BE190" i="12"/>
  <c r="BE194" i="12"/>
  <c r="BE197" i="12"/>
  <c r="BE201" i="12"/>
  <c r="BE202" i="12"/>
  <c r="BE203" i="12"/>
  <c r="BE204" i="12"/>
  <c r="BE205" i="12"/>
  <c r="BE206" i="12"/>
  <c r="BE207" i="12"/>
  <c r="BE208" i="12"/>
  <c r="BE211" i="12"/>
  <c r="BE212" i="12"/>
  <c r="BE214" i="12"/>
  <c r="BE215" i="12"/>
  <c r="BE216" i="12"/>
  <c r="BK138" i="12"/>
  <c r="J138" i="12" s="1"/>
  <c r="J103" i="12" s="1"/>
  <c r="BB108" i="1"/>
  <c r="BK124" i="13"/>
  <c r="J124" i="13" s="1"/>
  <c r="J100" i="13" s="1"/>
  <c r="F38" i="2"/>
  <c r="BC96" i="1"/>
  <c r="F39" i="4"/>
  <c r="BD98" i="1"/>
  <c r="F38" i="3"/>
  <c r="BC97" i="1"/>
  <c r="F37" i="4"/>
  <c r="BB98" i="1"/>
  <c r="F37" i="8"/>
  <c r="BB103" i="1"/>
  <c r="F38" i="6"/>
  <c r="BC100" i="1"/>
  <c r="F36" i="6"/>
  <c r="BA100" i="1"/>
  <c r="F37" i="9"/>
  <c r="BB104" i="1"/>
  <c r="F36" i="11"/>
  <c r="BA106" i="1"/>
  <c r="J36" i="7"/>
  <c r="AW101" i="1" s="1"/>
  <c r="J36" i="8"/>
  <c r="AW103" i="1"/>
  <c r="F38" i="9"/>
  <c r="BC104" i="1"/>
  <c r="F37" i="10"/>
  <c r="BB105" i="1"/>
  <c r="J36" i="11"/>
  <c r="AW106" i="1"/>
  <c r="F36" i="2"/>
  <c r="BA96" i="1"/>
  <c r="F38" i="5"/>
  <c r="BC99" i="1"/>
  <c r="F39" i="9"/>
  <c r="BD104" i="1"/>
  <c r="F39" i="10"/>
  <c r="BD105" i="1"/>
  <c r="J36" i="3"/>
  <c r="AW97" i="1"/>
  <c r="F39" i="11"/>
  <c r="BD106" i="1"/>
  <c r="F37" i="12"/>
  <c r="BB107" i="1"/>
  <c r="F37" i="3"/>
  <c r="BB97" i="1"/>
  <c r="F39" i="6"/>
  <c r="BD100" i="1"/>
  <c r="F38" i="10"/>
  <c r="BC105" i="1"/>
  <c r="F38" i="12"/>
  <c r="BC107" i="1"/>
  <c r="F36" i="13"/>
  <c r="BA108" i="1" s="1"/>
  <c r="F39" i="3"/>
  <c r="BD97" i="1"/>
  <c r="J36" i="4"/>
  <c r="AW98" i="1"/>
  <c r="F37" i="5"/>
  <c r="BB99" i="1"/>
  <c r="F39" i="8"/>
  <c r="BD103" i="1"/>
  <c r="F38" i="11"/>
  <c r="BC106" i="1"/>
  <c r="F37" i="2"/>
  <c r="BB96" i="1"/>
  <c r="J36" i="9"/>
  <c r="AW104" i="1"/>
  <c r="F36" i="12"/>
  <c r="BA107" i="1"/>
  <c r="J36" i="2"/>
  <c r="AW96" i="1"/>
  <c r="F38" i="4"/>
  <c r="BC98" i="1"/>
  <c r="F37" i="6"/>
  <c r="BB100" i="1"/>
  <c r="F38" i="8"/>
  <c r="BC103" i="1"/>
  <c r="J36" i="12"/>
  <c r="AW107" i="1"/>
  <c r="F36" i="3"/>
  <c r="BA97" i="1"/>
  <c r="F36" i="5"/>
  <c r="BA99" i="1"/>
  <c r="J36" i="5"/>
  <c r="AW99" i="1"/>
  <c r="F36" i="10"/>
  <c r="BA105" i="1"/>
  <c r="F39" i="12"/>
  <c r="BD107" i="1"/>
  <c r="F39" i="2"/>
  <c r="BD96" i="1"/>
  <c r="J36" i="6"/>
  <c r="AW100" i="1"/>
  <c r="F36" i="4"/>
  <c r="BA98" i="1"/>
  <c r="F39" i="5"/>
  <c r="BD99" i="1"/>
  <c r="F36" i="8"/>
  <c r="BA103" i="1"/>
  <c r="F36" i="9"/>
  <c r="BA104" i="1"/>
  <c r="J36" i="10"/>
  <c r="AW105" i="1"/>
  <c r="F37" i="11"/>
  <c r="BB106" i="1"/>
  <c r="AS94" i="1"/>
  <c r="P131" i="10" l="1"/>
  <c r="AU105" i="1" s="1"/>
  <c r="T131" i="10"/>
  <c r="T143" i="6"/>
  <c r="T129" i="6" s="1"/>
  <c r="R146" i="9"/>
  <c r="R133" i="9" s="1"/>
  <c r="BK146" i="9"/>
  <c r="J146" i="9"/>
  <c r="J102" i="9"/>
  <c r="P134" i="9"/>
  <c r="P178" i="4"/>
  <c r="P132" i="4"/>
  <c r="AU98" i="1"/>
  <c r="T131" i="11"/>
  <c r="T130" i="11" s="1"/>
  <c r="T146" i="9"/>
  <c r="T133" i="9"/>
  <c r="BK147" i="8"/>
  <c r="J147" i="8" s="1"/>
  <c r="J99" i="8" s="1"/>
  <c r="P131" i="11"/>
  <c r="P130" i="11"/>
  <c r="AU106" i="1" s="1"/>
  <c r="T346" i="2"/>
  <c r="T129" i="12"/>
  <c r="R143" i="6"/>
  <c r="R129" i="6" s="1"/>
  <c r="T134" i="3"/>
  <c r="T280" i="8"/>
  <c r="T146" i="8" s="1"/>
  <c r="BK165" i="10"/>
  <c r="J165" i="10" s="1"/>
  <c r="J106" i="10" s="1"/>
  <c r="BK134" i="9"/>
  <c r="BK133" i="9"/>
  <c r="J133" i="9" s="1"/>
  <c r="J98" i="9" s="1"/>
  <c r="R147" i="8"/>
  <c r="P147" i="8"/>
  <c r="T140" i="5"/>
  <c r="T132" i="5"/>
  <c r="P134" i="6"/>
  <c r="P129" i="6"/>
  <c r="AU100" i="1" s="1"/>
  <c r="R153" i="3"/>
  <c r="R133" i="3"/>
  <c r="R165" i="10"/>
  <c r="R131" i="10" s="1"/>
  <c r="R140" i="5"/>
  <c r="T178" i="4"/>
  <c r="T132" i="4"/>
  <c r="P153" i="3"/>
  <c r="P134" i="3"/>
  <c r="P133" i="3"/>
  <c r="AU97" i="1"/>
  <c r="R346" i="2"/>
  <c r="P141" i="2"/>
  <c r="P140" i="2"/>
  <c r="AU96" i="1"/>
  <c r="R280" i="8"/>
  <c r="R131" i="11"/>
  <c r="R130" i="11"/>
  <c r="T141" i="2"/>
  <c r="T140" i="2"/>
  <c r="R129" i="12"/>
  <c r="P140" i="5"/>
  <c r="P132" i="5" s="1"/>
  <c r="AU99" i="1" s="1"/>
  <c r="R141" i="2"/>
  <c r="R140" i="2"/>
  <c r="P146" i="9"/>
  <c r="R134" i="9"/>
  <c r="P280" i="8"/>
  <c r="T147" i="8"/>
  <c r="R132" i="5"/>
  <c r="T153" i="3"/>
  <c r="BK346" i="2"/>
  <c r="J346" i="2"/>
  <c r="J105" i="2"/>
  <c r="J630" i="2"/>
  <c r="J117" i="2" s="1"/>
  <c r="BK153" i="3"/>
  <c r="J153" i="3"/>
  <c r="J102" i="3"/>
  <c r="BK178" i="4"/>
  <c r="J178" i="4"/>
  <c r="J107" i="4"/>
  <c r="BK140" i="5"/>
  <c r="J140" i="5" s="1"/>
  <c r="J101" i="5" s="1"/>
  <c r="BK122" i="7"/>
  <c r="J122" i="7" s="1"/>
  <c r="J32" i="7" s="1"/>
  <c r="AG101" i="1" s="1"/>
  <c r="J124" i="7"/>
  <c r="J100" i="7" s="1"/>
  <c r="J148" i="8"/>
  <c r="J100" i="8"/>
  <c r="BK695" i="8"/>
  <c r="J695" i="8"/>
  <c r="J121" i="8"/>
  <c r="J135" i="9"/>
  <c r="J100" i="9" s="1"/>
  <c r="J133" i="10"/>
  <c r="J100" i="10"/>
  <c r="J166" i="10"/>
  <c r="J107" i="10" s="1"/>
  <c r="BK131" i="11"/>
  <c r="J131" i="11"/>
  <c r="J99" i="11"/>
  <c r="BK134" i="3"/>
  <c r="J134" i="3"/>
  <c r="J99" i="3"/>
  <c r="BK145" i="4"/>
  <c r="J145" i="4" s="1"/>
  <c r="J102" i="4" s="1"/>
  <c r="BK133" i="5"/>
  <c r="J133" i="5"/>
  <c r="J99" i="5" s="1"/>
  <c r="BK280" i="8"/>
  <c r="J280" i="8"/>
  <c r="J106" i="8"/>
  <c r="J147" i="9"/>
  <c r="J103" i="9"/>
  <c r="BK134" i="12"/>
  <c r="J134" i="12"/>
  <c r="J101" i="12" s="1"/>
  <c r="J143" i="12"/>
  <c r="J106" i="12"/>
  <c r="BK141" i="2"/>
  <c r="J141" i="2" s="1"/>
  <c r="J99" i="2" s="1"/>
  <c r="BK130" i="6"/>
  <c r="J130" i="6"/>
  <c r="J99" i="6" s="1"/>
  <c r="BK143" i="6"/>
  <c r="J143" i="6"/>
  <c r="J105" i="6"/>
  <c r="BK130" i="12"/>
  <c r="J130" i="12"/>
  <c r="J99" i="12"/>
  <c r="BK133" i="4"/>
  <c r="BK132" i="4" s="1"/>
  <c r="J132" i="4" s="1"/>
  <c r="J32" i="4" s="1"/>
  <c r="AG98" i="1" s="1"/>
  <c r="AN98" i="1" s="1"/>
  <c r="BK134" i="6"/>
  <c r="J134" i="6"/>
  <c r="J101" i="6" s="1"/>
  <c r="BK144" i="10"/>
  <c r="J144" i="10"/>
  <c r="J102" i="10"/>
  <c r="BK123" i="13"/>
  <c r="J123" i="13" s="1"/>
  <c r="J99" i="13" s="1"/>
  <c r="F35" i="13"/>
  <c r="AZ108" i="1" s="1"/>
  <c r="BC95" i="1"/>
  <c r="F35" i="2"/>
  <c r="AZ96" i="1"/>
  <c r="J35" i="9"/>
  <c r="AV104" i="1"/>
  <c r="AT104" i="1"/>
  <c r="F35" i="9"/>
  <c r="AZ104" i="1" s="1"/>
  <c r="BB95" i="1"/>
  <c r="BD95" i="1"/>
  <c r="BB102" i="1"/>
  <c r="AX102" i="1" s="1"/>
  <c r="BC102" i="1"/>
  <c r="AY102" i="1" s="1"/>
  <c r="J35" i="2"/>
  <c r="AV96" i="1" s="1"/>
  <c r="AT96" i="1" s="1"/>
  <c r="J35" i="6"/>
  <c r="AV100" i="1"/>
  <c r="AT100" i="1" s="1"/>
  <c r="J35" i="7"/>
  <c r="AV101" i="1" s="1"/>
  <c r="AT101" i="1" s="1"/>
  <c r="J35" i="10"/>
  <c r="AV105" i="1"/>
  <c r="AT105" i="1"/>
  <c r="J35" i="4"/>
  <c r="AV98" i="1" s="1"/>
  <c r="AT98" i="1" s="1"/>
  <c r="J35" i="8"/>
  <c r="AV103" i="1"/>
  <c r="AT103" i="1" s="1"/>
  <c r="J35" i="12"/>
  <c r="AV107" i="1"/>
  <c r="AT107" i="1"/>
  <c r="F35" i="6"/>
  <c r="AZ100" i="1"/>
  <c r="BA95" i="1"/>
  <c r="AW95" i="1" s="1"/>
  <c r="BD102" i="1"/>
  <c r="F35" i="3"/>
  <c r="AZ97" i="1" s="1"/>
  <c r="J35" i="3"/>
  <c r="AV97" i="1"/>
  <c r="AT97" i="1"/>
  <c r="F35" i="4"/>
  <c r="AZ98" i="1"/>
  <c r="F35" i="8"/>
  <c r="AZ103" i="1"/>
  <c r="J35" i="11"/>
  <c r="AV106" i="1"/>
  <c r="AT106" i="1"/>
  <c r="J35" i="5"/>
  <c r="AV99" i="1" s="1"/>
  <c r="AT99" i="1" s="1"/>
  <c r="BA102" i="1"/>
  <c r="AW102" i="1" s="1"/>
  <c r="F35" i="11"/>
  <c r="AZ106" i="1"/>
  <c r="F35" i="12"/>
  <c r="AZ107" i="1"/>
  <c r="F35" i="5"/>
  <c r="AZ99" i="1"/>
  <c r="F35" i="10"/>
  <c r="AZ105" i="1"/>
  <c r="AN101" i="1" l="1"/>
  <c r="P146" i="8"/>
  <c r="AU103" i="1"/>
  <c r="R146" i="8"/>
  <c r="P133" i="9"/>
  <c r="AU104" i="1" s="1"/>
  <c r="T133" i="3"/>
  <c r="J41" i="4"/>
  <c r="J41" i="7"/>
  <c r="BK131" i="10"/>
  <c r="J131" i="10"/>
  <c r="J98" i="10"/>
  <c r="J98" i="4"/>
  <c r="J133" i="4"/>
  <c r="J99" i="4"/>
  <c r="BK132" i="5"/>
  <c r="J132" i="5"/>
  <c r="J98" i="5" s="1"/>
  <c r="BK146" i="8"/>
  <c r="J146" i="8"/>
  <c r="J98" i="8"/>
  <c r="J134" i="9"/>
  <c r="J99" i="9"/>
  <c r="BK130" i="11"/>
  <c r="J130" i="11"/>
  <c r="BK133" i="3"/>
  <c r="J133" i="3"/>
  <c r="BK140" i="2"/>
  <c r="J140" i="2"/>
  <c r="J98" i="2" s="1"/>
  <c r="J98" i="7"/>
  <c r="BK129" i="6"/>
  <c r="J129" i="6"/>
  <c r="J32" i="6" s="1"/>
  <c r="AG100" i="1" s="1"/>
  <c r="AN100" i="1" s="1"/>
  <c r="BK129" i="12"/>
  <c r="J129" i="12" s="1"/>
  <c r="J32" i="12" s="1"/>
  <c r="AG107" i="1" s="1"/>
  <c r="AN107" i="1" s="1"/>
  <c r="BK122" i="13"/>
  <c r="J122" i="13" s="1"/>
  <c r="J98" i="13" s="1"/>
  <c r="BC94" i="1"/>
  <c r="W32" i="1" s="1"/>
  <c r="BB94" i="1"/>
  <c r="W31" i="1" s="1"/>
  <c r="BD94" i="1"/>
  <c r="W33" i="1" s="1"/>
  <c r="AU95" i="1"/>
  <c r="AZ102" i="1"/>
  <c r="AV102" i="1" s="1"/>
  <c r="AT102" i="1" s="1"/>
  <c r="AY95" i="1"/>
  <c r="AX95" i="1"/>
  <c r="J32" i="9"/>
  <c r="AG104" i="1" s="1"/>
  <c r="AN104" i="1" s="1"/>
  <c r="J32" i="11"/>
  <c r="AG106" i="1"/>
  <c r="AN106" i="1" s="1"/>
  <c r="AZ95" i="1"/>
  <c r="AV95" i="1" s="1"/>
  <c r="AT95" i="1" s="1"/>
  <c r="BA94" i="1"/>
  <c r="W30" i="1" s="1"/>
  <c r="J32" i="3"/>
  <c r="AG97" i="1"/>
  <c r="AN97" i="1"/>
  <c r="J41" i="3" l="1"/>
  <c r="J41" i="6"/>
  <c r="J41" i="9"/>
  <c r="J41" i="12"/>
  <c r="J98" i="3"/>
  <c r="J98" i="12"/>
  <c r="J98" i="6"/>
  <c r="J98" i="11"/>
  <c r="J41" i="11"/>
  <c r="AW94" i="1"/>
  <c r="AK30" i="1" s="1"/>
  <c r="AY94" i="1"/>
  <c r="J32" i="8"/>
  <c r="AG103" i="1"/>
  <c r="AN103" i="1"/>
  <c r="AX94" i="1"/>
  <c r="J32" i="2"/>
  <c r="AG96" i="1"/>
  <c r="AN96" i="1"/>
  <c r="J32" i="5"/>
  <c r="AG99" i="1" s="1"/>
  <c r="AN99" i="1" s="1"/>
  <c r="J32" i="13"/>
  <c r="AG108" i="1" s="1"/>
  <c r="AN108" i="1" s="1"/>
  <c r="AU102" i="1"/>
  <c r="J32" i="10"/>
  <c r="AG105" i="1"/>
  <c r="AN105" i="1" s="1"/>
  <c r="AZ94" i="1"/>
  <c r="W29" i="1" s="1"/>
  <c r="J41" i="2" l="1"/>
  <c r="J41" i="5"/>
  <c r="J41" i="13"/>
  <c r="J41" i="8"/>
  <c r="J41" i="10"/>
  <c r="AU94" i="1"/>
  <c r="AG102" i="1"/>
  <c r="AN102" i="1" s="1"/>
  <c r="AG95" i="1"/>
  <c r="AN95" i="1" s="1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<sst xmlns="http://schemas.openxmlformats.org/spreadsheetml/2006/main" count="25639" uniqueCount="3636">
  <si>
    <t>Export Komplet</t>
  </si>
  <si>
    <t/>
  </si>
  <si>
    <t>2.0</t>
  </si>
  <si>
    <t>False</t>
  </si>
  <si>
    <t>{c37c6ffd-858c-4d6a-87b4-705767392643}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</si>
  <si>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</si>
  <si>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</si>
  <si>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</si>
  <si>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</si>
  <si>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</si>
  <si>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</si>
  <si>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</si>
  <si>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</si>
  <si>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</si>
  <si>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Policie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</si>
  <si>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</si>
  <si>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</si>
  <si>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Nástavba a udržovací práce na objektu Městské policie Prahy 8 - AKTUALIZCE</t>
  </si>
  <si>
    <t>KSO:</t>
  </si>
  <si>
    <t>CC-CZ:</t>
  </si>
  <si>
    <t>Místo:</t>
  </si>
  <si>
    <t>Balabánova 1273/2, Praha-Kobylisy</t>
  </si>
  <si>
    <t>Datum:</t>
  </si>
  <si>
    <t>26. 8. 2020</t>
  </si>
  <si>
    <t>Zadavatel:</t>
  </si>
  <si>
    <t>IČ:</t>
  </si>
  <si>
    <t>Městská část Praha 8, Zenklova 1/35</t>
  </si>
  <si>
    <t>DIČ:</t>
  </si>
  <si>
    <t>Uchazeč:</t>
  </si>
  <si>
    <t>Vyplň údaj</t>
  </si>
  <si>
    <t>Projektant:</t>
  </si>
  <si>
    <t>ZOAA s.r.o, Hošťálkova 637</t>
  </si>
  <si>
    <t>True</t>
  </si>
  <si>
    <t>Zpracovatel:</t>
  </si>
  <si>
    <t>Lenka Jandová</t>
  </si>
  <si>
    <t>Poznámka:</t>
  </si>
  <si>
    <t>KUCHYŇSKÉ LINKY NEJSOU SOUČÁSTÍ STAVBY_x000D_
OPLECHOVÁNÍ PARAPETŮ 1.PP a 1.NP  NENÍ SOUČASTÍ ROZPOČTU / JE SOUĆASTÍ FASÁDY/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</si>
  <si>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</si>
  <si>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</si>
  <si>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</si>
  <si>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</si>
  <si>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</si>
  <si>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</si>
  <si>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</si>
  <si>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</si>
  <si>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</si>
  <si>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</si>
  <si>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</si>
  <si>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</si>
  <si>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</si>
  <si>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</si>
  <si>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</si>
  <si>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</si>
  <si>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</si>
  <si>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</si>
  <si>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</si>
  <si>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</si>
  <si>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</si>
  <si>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</si>
  <si>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</si>
  <si>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</si>
  <si>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</si>
  <si>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</si>
  <si>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</si>
  <si>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</si>
  <si>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</si>
  <si>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</si>
  <si>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</si>
  <si>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</si>
  <si>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</si>
  <si>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</si>
  <si>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</si>
  <si>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</si>
  <si>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</si>
  <si>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</si>
  <si>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</si>
  <si>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</si>
  <si>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</si>
  <si>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</si>
  <si>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</si>
  <si>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</si>
  <si>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</si>
  <si>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Udržovací práce - 1PP+1.NP</t>
  </si>
  <si>
    <t>STA</t>
  </si>
  <si>
    <t>1</t>
  </si>
  <si>
    <t>{6fcd4e72-2358-4af6-9060-dd7665bd50ca}</t>
  </si>
  <si>
    <t>2</t>
  </si>
  <si>
    <t>/</t>
  </si>
  <si>
    <t>A.1</t>
  </si>
  <si>
    <t>Stavební část 1.PP+1.NP</t>
  </si>
  <si>
    <t>Soupis</t>
  </si>
  <si>
    <t>{24fae6e0-0ba5-4d57-9acb-f7deb393f9c2}</t>
  </si>
  <si>
    <t>A.2</t>
  </si>
  <si>
    <t>Zdravotně technické instalace 1.PP+1.NP</t>
  </si>
  <si>
    <t>{15d17d70-dc8a-4114-b139-d12b5588e23c}</t>
  </si>
  <si>
    <t>A.3</t>
  </si>
  <si>
    <t>Plynová zařízení</t>
  </si>
  <si>
    <t>{a36c8d4a-5e34-4b32-b2cf-2b9bae3b8903}</t>
  </si>
  <si>
    <t>A.4</t>
  </si>
  <si>
    <t>Vytápění</t>
  </si>
  <si>
    <t>{cc0da5d5-5c6a-4dc2-9000-c35c9a8c70c8}</t>
  </si>
  <si>
    <t>A.5</t>
  </si>
  <si>
    <t>Elektro - silnoproud</t>
  </si>
  <si>
    <t>{39ab9ccd-08ae-4791-a715-df5f9f363aa3}</t>
  </si>
  <si>
    <t>A.6</t>
  </si>
  <si>
    <t>Elektro - slaboproud</t>
  </si>
  <si>
    <t>{eced9618-81ca-4275-86e7-8035cc5a28c8}</t>
  </si>
  <si>
    <t>B</t>
  </si>
  <si>
    <t>Nástavba</t>
  </si>
  <si>
    <t>{4e62014b-30c5-4aa7-a105-c9ba8b0466e8}</t>
  </si>
  <si>
    <t>B.1</t>
  </si>
  <si>
    <t>Stavební část 2.NP</t>
  </si>
  <si>
    <t>{ad648955-7977-49a7-82b6-273e332e48ef}</t>
  </si>
  <si>
    <t>B.2</t>
  </si>
  <si>
    <t>Zdravotně technické instalace 2.NP</t>
  </si>
  <si>
    <t>{b82130df-37c9-44d8-8a2b-d42672d0f24b}</t>
  </si>
  <si>
    <t>B.3</t>
  </si>
  <si>
    <t>{b11ba778-6a8d-4ddf-a4c4-feca080e4bee}</t>
  </si>
  <si>
    <t>B.4</t>
  </si>
  <si>
    <t>{68ccc9f8-a903-4938-bc1f-4f895d02dd90}</t>
  </si>
  <si>
    <t>B.5</t>
  </si>
  <si>
    <t>Elektro-silnoproud</t>
  </si>
  <si>
    <t>{c49c6875-8ac8-4cf5-ab93-4e844ea25f36}</t>
  </si>
  <si>
    <t>B.6</t>
  </si>
  <si>
    <t>{85c96671-548a-48fc-bf22-b903a1d72a74}</t>
  </si>
  <si>
    <t>KRYCÍ LIST SOUPISU PRACÍ</t>
  </si>
  <si>
    <t>Objekt:</t>
  </si>
  <si>
    <t>A - Udržovací práce - 1PP+1.NP</t>
  </si>
  <si>
    <t>Soupis:</t>
  </si>
  <si>
    <t>A.1 - Stavební část 1.PP+1.NP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</si>
  <si>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</si>
  <si>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</si>
  <si>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</si>
  <si>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</si>
  <si>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</si>
  <si>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</si>
  <si>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</si>
  <si>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</si>
  <si>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</si>
  <si>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</si>
  <si>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</si>
  <si>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</si>
  <si>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</si>
  <si>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</si>
  <si>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</si>
  <si>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</si>
  <si>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</si>
  <si>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</si>
  <si>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</si>
  <si>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</si>
  <si>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</si>
  <si>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</si>
  <si>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</si>
  <si>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</si>
  <si>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</si>
  <si>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</si>
  <si>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</si>
  <si>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</si>
  <si>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</si>
  <si>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</si>
  <si>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</si>
  <si>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</si>
  <si>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</si>
  <si>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</si>
  <si>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</si>
  <si>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</si>
  <si>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</si>
  <si>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</si>
  <si>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</si>
  <si>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</si>
  <si>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</si>
  <si>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</si>
  <si>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</si>
  <si>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</si>
  <si>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</si>
  <si>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do 1 m2 ve zdivu nadzákladovém cihlami pálenými na MVC</t>
  </si>
  <si>
    <t>m3</t>
  </si>
  <si>
    <t>4</t>
  </si>
  <si>
    <t>700356869</t>
  </si>
  <si>
    <t>VV</t>
  </si>
  <si>
    <t>"1.PP"</t>
  </si>
  <si>
    <t>0,56*0,55*0,44</t>
  </si>
  <si>
    <t>311272211</t>
  </si>
  <si>
    <t>Zdivo z pórobetonových tvárnic hladkých do P2 do 450 kg/m3 na tenkovrstvou maltu tl 300 mm</t>
  </si>
  <si>
    <t>m2</t>
  </si>
  <si>
    <t>-950714670</t>
  </si>
  <si>
    <t>"1,NP"</t>
  </si>
  <si>
    <t>0,8*2</t>
  </si>
  <si>
    <t>317941121</t>
  </si>
  <si>
    <t>Osazování ocelových válcovaných nosníků na zdivu I, IE, U, UE nebo L do č 12</t>
  </si>
  <si>
    <t>t</t>
  </si>
  <si>
    <t>-1717839547</t>
  </si>
  <si>
    <t>" L100/100/10 - statika"</t>
  </si>
  <si>
    <t>(0,52*3)*0,0151</t>
  </si>
  <si>
    <t>" HEB 120"</t>
  </si>
  <si>
    <t>5,73*4*0,0267</t>
  </si>
  <si>
    <t>" kotevní deska P10"</t>
  </si>
  <si>
    <t>0,25*0,14*8*0,0785</t>
  </si>
  <si>
    <t>Součet</t>
  </si>
  <si>
    <t>M</t>
  </si>
  <si>
    <t>13010972</t>
  </si>
  <si>
    <t>ocel profilová HE-B 120 jakost 11 375</t>
  </si>
  <si>
    <t>8</t>
  </si>
  <si>
    <t>1426062886</t>
  </si>
  <si>
    <t>0,312*1,08</t>
  </si>
  <si>
    <t>5</t>
  </si>
  <si>
    <t>13010442</t>
  </si>
  <si>
    <t>úhelník ocelový rovnostranný jakost 11 375 100x100x10mm</t>
  </si>
  <si>
    <t>2141345228</t>
  </si>
  <si>
    <t>0,024*1,08</t>
  </si>
  <si>
    <t>6</t>
  </si>
  <si>
    <t>136112281</t>
  </si>
  <si>
    <t xml:space="preserve">plech  tl 10mm </t>
  </si>
  <si>
    <t>396768877</t>
  </si>
  <si>
    <t>0,022*1,08</t>
  </si>
  <si>
    <t>7</t>
  </si>
  <si>
    <t>340271025</t>
  </si>
  <si>
    <t>Zazdívka otvorů v příčkách nebo stěnách plochy do 4 m2 tvárnicemi pórobetonovými tl 100 mm</t>
  </si>
  <si>
    <t>363948177</t>
  </si>
  <si>
    <t>"1.NP</t>
  </si>
  <si>
    <t>0,8*2*2</t>
  </si>
  <si>
    <t>Mezisoučet</t>
  </si>
  <si>
    <t>340271041</t>
  </si>
  <si>
    <t>Zazdívka otvorů v příčkách nebo stěnách plochy do 1 m2 tvárnicemi pórobetonovými tl 150 mm</t>
  </si>
  <si>
    <t>1600350252</t>
  </si>
  <si>
    <t>"1PP</t>
  </si>
  <si>
    <t>0,95*0,85</t>
  </si>
  <si>
    <t>1*2,02</t>
  </si>
  <si>
    <t>9</t>
  </si>
  <si>
    <t>340271045</t>
  </si>
  <si>
    <t>Zazdívka otvorů v příčkách nebo stěnách plochy do 4 m2 tvárnicemi pórobetonovými tl 150 mm</t>
  </si>
  <si>
    <t>-1495828012</t>
  </si>
  <si>
    <t>"1.PP</t>
  </si>
  <si>
    <t>0,9*2,02</t>
  </si>
  <si>
    <t>10</t>
  </si>
  <si>
    <t>342272225</t>
  </si>
  <si>
    <t>Příčka z pórobetonových hladkých tvárnic na tenkovrstvou maltu tl 100 mm</t>
  </si>
  <si>
    <t>-1867265377</t>
  </si>
  <si>
    <t>(1,825+1)*3,2 "01.21</t>
  </si>
  <si>
    <t>1*3,18</t>
  </si>
  <si>
    <t>-0,6*2</t>
  </si>
  <si>
    <t>11</t>
  </si>
  <si>
    <t>342291121</t>
  </si>
  <si>
    <t>Ukotvení příček k cihelným konstrukcím plochými kotvami</t>
  </si>
  <si>
    <t>m</t>
  </si>
  <si>
    <t>1013573145</t>
  </si>
  <si>
    <t>3,2*2 "01.21</t>
  </si>
  <si>
    <t>3,18*2</t>
  </si>
  <si>
    <t>12</t>
  </si>
  <si>
    <t>346272226</t>
  </si>
  <si>
    <t>Přizdívka z pórobetonových tvárnic tl 75 mm</t>
  </si>
  <si>
    <t>1472745637</t>
  </si>
  <si>
    <t>" obezdívka VZT"</t>
  </si>
  <si>
    <t>0,5*3*3,6</t>
  </si>
  <si>
    <t>13</t>
  </si>
  <si>
    <t>349231811</t>
  </si>
  <si>
    <t>Přizdívka ostění s ozubem z cihel tl do 150 mm</t>
  </si>
  <si>
    <t>1925699397</t>
  </si>
  <si>
    <t>Úpravy povrchů, podlahy a osazování výplní</t>
  </si>
  <si>
    <t>14</t>
  </si>
  <si>
    <t>611135101</t>
  </si>
  <si>
    <t>Hrubá výplň rýh ve stropech maltou jakékoli šířky rýhy</t>
  </si>
  <si>
    <t>875700167</t>
  </si>
  <si>
    <t>3,25*0,15</t>
  </si>
  <si>
    <t>"1.NP"</t>
  </si>
  <si>
    <t>(4,25+3,9+1,5)*0,15</t>
  </si>
  <si>
    <t>5,22*0,15</t>
  </si>
  <si>
    <t>(5,1+2,52)*0,15</t>
  </si>
  <si>
    <t>612135101</t>
  </si>
  <si>
    <t>Hrubá výplň rýh ve stěnách maltou jakékoli šířky rýhy</t>
  </si>
  <si>
    <t>-560760828</t>
  </si>
  <si>
    <t>3,25*3,2*0,15</t>
  </si>
  <si>
    <t>3,3*0,15*10</t>
  </si>
  <si>
    <t>16</t>
  </si>
  <si>
    <t>612142001</t>
  </si>
  <si>
    <t>Potažení vnitřních stěn sklovláknitým pletivem vtlačeným do tenkovrstvé hmoty</t>
  </si>
  <si>
    <t>-2041200706</t>
  </si>
  <si>
    <t>(2,1+1)*3,2 "01.15</t>
  </si>
  <si>
    <t>0,9*2*2 "01.10 dveře</t>
  </si>
  <si>
    <t>0,58*0,55 "01.15 okno</t>
  </si>
  <si>
    <t>17</t>
  </si>
  <si>
    <t>612311131</t>
  </si>
  <si>
    <t>Potažení vnitřních stěn vápenným štukem tloušťky do 3 mm</t>
  </si>
  <si>
    <t>1718388302</t>
  </si>
  <si>
    <t>(2,1+1)*3,2</t>
  </si>
  <si>
    <t>18</t>
  </si>
  <si>
    <t>612315302</t>
  </si>
  <si>
    <t>Vápenná štuková omítka ostění nebo nadpraží</t>
  </si>
  <si>
    <t>1606360818</t>
  </si>
  <si>
    <t>19</t>
  </si>
  <si>
    <t>612321141</t>
  </si>
  <si>
    <t>Vápenocementová omítka štuková dvouvrstvá vnitřních stěn nanášená ručně</t>
  </si>
  <si>
    <t>-476984211</t>
  </si>
  <si>
    <t>4,125*3,2 "01.15</t>
  </si>
  <si>
    <t>20</t>
  </si>
  <si>
    <t>612325225</t>
  </si>
  <si>
    <t>Vápenocementová štuková omítka malých ploch do 4,0 m2 na stěnách</t>
  </si>
  <si>
    <t>kus</t>
  </si>
  <si>
    <t>-137681568</t>
  </si>
  <si>
    <t>619991011</t>
  </si>
  <si>
    <t>Obalení konstrukcí a prvků fólií přilepenou lepící páskou</t>
  </si>
  <si>
    <t>-639789801</t>
  </si>
  <si>
    <t>2,65*1,75*15+0,56*0,55*5+1,77*4,9+2,45*2,45</t>
  </si>
  <si>
    <t>1,665*1,76*12+0,55*0,56*5+0,85*1,2*2</t>
  </si>
  <si>
    <t>22</t>
  </si>
  <si>
    <t>631312141</t>
  </si>
  <si>
    <t>Doplnění rýh v dosavadních mazaninách betonem prostým</t>
  </si>
  <si>
    <t>-866425881</t>
  </si>
  <si>
    <t>3,25*0,15*0,1</t>
  </si>
  <si>
    <t>" 1.NP"</t>
  </si>
  <si>
    <t>(4,25+3,9+1,5)*0,15*0,1</t>
  </si>
  <si>
    <t>5,22*0,15*0,1</t>
  </si>
  <si>
    <t>(5,1+2,52)*0,15*0,1</t>
  </si>
  <si>
    <t>0,1</t>
  </si>
  <si>
    <t>23</t>
  </si>
  <si>
    <t>642942611</t>
  </si>
  <si>
    <t>Osazování zárubní nebo rámů dveřních kovových do 2,5 m2 na montážní pěnu</t>
  </si>
  <si>
    <t>219854787</t>
  </si>
  <si>
    <t>2+2+1+2+1+1+1</t>
  </si>
  <si>
    <t>24</t>
  </si>
  <si>
    <t>6429451111</t>
  </si>
  <si>
    <t>Osazování protipožárních nebo protiplynových zárubní dveří jednokřídlových do 2,5 m2</t>
  </si>
  <si>
    <t>1349564954</t>
  </si>
  <si>
    <t>1+1+1</t>
  </si>
  <si>
    <t>25</t>
  </si>
  <si>
    <t>553311131</t>
  </si>
  <si>
    <t>zárubeň ocelová obložkováí  600 levá,pravá</t>
  </si>
  <si>
    <t>945901388</t>
  </si>
  <si>
    <t>26</t>
  </si>
  <si>
    <t>553311171</t>
  </si>
  <si>
    <t>zárubeň ocelová obložková  800 levá,pravá</t>
  </si>
  <si>
    <t>-1432504464</t>
  </si>
  <si>
    <t>2+2</t>
  </si>
  <si>
    <t>27</t>
  </si>
  <si>
    <t>553311151</t>
  </si>
  <si>
    <t>zárubeň ocelová obložková 700 levá,pravá</t>
  </si>
  <si>
    <t>-387309928</t>
  </si>
  <si>
    <t>28</t>
  </si>
  <si>
    <t>553311191</t>
  </si>
  <si>
    <t>zárubeň ocelová obložková  900 levá,pravá</t>
  </si>
  <si>
    <t>1404488910</t>
  </si>
  <si>
    <t>1+1</t>
  </si>
  <si>
    <t>29</t>
  </si>
  <si>
    <t>553311891</t>
  </si>
  <si>
    <t>zárubeň ocelová obložková pro dveře protipožární  600 levá,pravá</t>
  </si>
  <si>
    <t>-902992248</t>
  </si>
  <si>
    <t>30</t>
  </si>
  <si>
    <t>553311892</t>
  </si>
  <si>
    <t>zárubeň ocelová obložková  pro dveře protipožární  800 levá,pravá</t>
  </si>
  <si>
    <t>1161106976</t>
  </si>
  <si>
    <t>31</t>
  </si>
  <si>
    <t>553311893</t>
  </si>
  <si>
    <t>zárubeň ocelová obložková  pro dveře protipožární  900 levá,pravá</t>
  </si>
  <si>
    <t>332102242</t>
  </si>
  <si>
    <t>Ostatní konstrukce a práce, bourání</t>
  </si>
  <si>
    <t>32</t>
  </si>
  <si>
    <t>949101111</t>
  </si>
  <si>
    <t>Lešení pomocné pro objekty pozemních staveb s lešeňovou podlahou v do 1,9 m zatížení do 150 kg/m2</t>
  </si>
  <si>
    <t>-2141748248</t>
  </si>
  <si>
    <t>33</t>
  </si>
  <si>
    <t>952901111</t>
  </si>
  <si>
    <t>Vyčištění budov bytové a občanské výstavby při výšce podlaží do 4 m</t>
  </si>
  <si>
    <t>477038871</t>
  </si>
  <si>
    <t>334,3+345,5</t>
  </si>
  <si>
    <t>34</t>
  </si>
  <si>
    <t>962031132</t>
  </si>
  <si>
    <t>Bourání příček z cihel pálených na MVC tl do 100 mm</t>
  </si>
  <si>
    <t>-1761729842</t>
  </si>
  <si>
    <t>0,9*2*2 "01.15</t>
  </si>
  <si>
    <t>3,4*3,2 "3,2</t>
  </si>
  <si>
    <t>(4,35+2,57)*3,18 "1.07</t>
  </si>
  <si>
    <t>-0,8*2</t>
  </si>
  <si>
    <t>35</t>
  </si>
  <si>
    <t>962032231</t>
  </si>
  <si>
    <t>Bourání zdiva z cihel pálených nebo vápenopískových na MV nebo MVC přes 1 m3</t>
  </si>
  <si>
    <t>-1273980526</t>
  </si>
  <si>
    <t>(2,8*0,15+2,45*0,205+1,55*0,2+3,9*0,2+0,4*0,55)*3,18 "1.03</t>
  </si>
  <si>
    <t>-(0,8*2*2*0,2)*3,18</t>
  </si>
  <si>
    <t>2,665*1,15*0,45</t>
  </si>
  <si>
    <t>36</t>
  </si>
  <si>
    <t>965046111</t>
  </si>
  <si>
    <t>Broušení stávajících betonových podlah úběr do 3 mm</t>
  </si>
  <si>
    <t>162580346</t>
  </si>
  <si>
    <t>" 1.PP"</t>
  </si>
  <si>
    <t>37</t>
  </si>
  <si>
    <t>965081213</t>
  </si>
  <si>
    <t>Bourání podlah z dlaždic keramických nebo xylolitových tl do 10 mm plochy přes 1 m2</t>
  </si>
  <si>
    <t>-85160376</t>
  </si>
  <si>
    <t>3,25*3,975+3,4*2,9+4,125*3</t>
  </si>
  <si>
    <t>1,54*2,27+2,53*2,77+2,61*1+1,46*0,93</t>
  </si>
  <si>
    <t>" schodiště"</t>
  </si>
  <si>
    <t>1,2*2,45+1,8*2,45</t>
  </si>
  <si>
    <t>1,1*0,3*20+1,1*0,16*22</t>
  </si>
  <si>
    <t>38</t>
  </si>
  <si>
    <t>967031132</t>
  </si>
  <si>
    <t>Přisekání rovných ostění v cihelném zdivu na MV nebo MVC</t>
  </si>
  <si>
    <t>-1284678362</t>
  </si>
  <si>
    <t>0,45*1,15*2</t>
  </si>
  <si>
    <t>(0,15*2,1*2)*6</t>
  </si>
  <si>
    <t>39</t>
  </si>
  <si>
    <t>968072455</t>
  </si>
  <si>
    <t>Vybourání kovových dveřních zárubní pl do 2 m2</t>
  </si>
  <si>
    <t>510670837</t>
  </si>
  <si>
    <t>0,9*2+0,6*2+0,8*2+0,9*2</t>
  </si>
  <si>
    <t>0,9*2+0,8*2*5+0,6*2*2</t>
  </si>
  <si>
    <t>40</t>
  </si>
  <si>
    <t>968072456</t>
  </si>
  <si>
    <t>Vybourání kovových dveřních zárubní pl přes 2 m2</t>
  </si>
  <si>
    <t>-324931067</t>
  </si>
  <si>
    <t>1,67*2,65</t>
  </si>
  <si>
    <t>41</t>
  </si>
  <si>
    <t>968082017</t>
  </si>
  <si>
    <t>Vybourání plastových rámů oken včetně křídel plochy přes 2 do 4 m2</t>
  </si>
  <si>
    <t>181286004</t>
  </si>
  <si>
    <t>2,665*1,76</t>
  </si>
  <si>
    <t>42</t>
  </si>
  <si>
    <t>971033521</t>
  </si>
  <si>
    <t>Vybourání otvorů ve zdivu cihelném pl do 1 m2 na MVC nebo MV tl do 100 mm</t>
  </si>
  <si>
    <t>2014768330</t>
  </si>
  <si>
    <t>0,6*2 "01.02 dveře</t>
  </si>
  <si>
    <t>0,8*2*3+1,2*2 "dveře</t>
  </si>
  <si>
    <t>0,3*2+0,4*2 "posunutí dveří</t>
  </si>
  <si>
    <t>0,5*3,18 "komín</t>
  </si>
  <si>
    <t>43</t>
  </si>
  <si>
    <t>971033531</t>
  </si>
  <si>
    <t>Vybourání otvorů ve zdivu cihelném pl do 1 m2 na MVC nebo MV tl do 150 mm</t>
  </si>
  <si>
    <t>1479312770</t>
  </si>
  <si>
    <t>0,1*2*2 "01.10 dveře</t>
  </si>
  <si>
    <t>0,7*2 "01.15 dveře</t>
  </si>
  <si>
    <t>44</t>
  </si>
  <si>
    <t>972054491</t>
  </si>
  <si>
    <t>Vybourání otvorů v ŽB stropech nebo klenbách pl do 1 m2 tl přes 80 mm</t>
  </si>
  <si>
    <t>-582140160</t>
  </si>
  <si>
    <t>1,05*0,4*0,25</t>
  </si>
  <si>
    <t>0,5</t>
  </si>
  <si>
    <t>45</t>
  </si>
  <si>
    <t>977151117</t>
  </si>
  <si>
    <t>Jádrové vrty diamantovými korunkami do D 90 mm do stavebních materiálů</t>
  </si>
  <si>
    <t>-504326178</t>
  </si>
  <si>
    <t>0,45*2 " kotelna"</t>
  </si>
  <si>
    <t>46</t>
  </si>
  <si>
    <t>978059511</t>
  </si>
  <si>
    <t>Odsekání a odebrání obkladů stěn z vnitřních obkládaček plochy do 1 m2</t>
  </si>
  <si>
    <t>-65085561</t>
  </si>
  <si>
    <t>(4,125+1)*3,2 "01.15</t>
  </si>
  <si>
    <t>" 1.17"</t>
  </si>
  <si>
    <t>" v místě nových dveří"</t>
  </si>
  <si>
    <t>1*2</t>
  </si>
  <si>
    <t>47</t>
  </si>
  <si>
    <t>985-901</t>
  </si>
  <si>
    <t>Montáž a dodávka hasícího přístroje vč. revize / PG 10, hasící schopnost 34A, 183 B/</t>
  </si>
  <si>
    <t>-870596220</t>
  </si>
  <si>
    <t>997</t>
  </si>
  <si>
    <t>Přesun sutě</t>
  </si>
  <si>
    <t>48</t>
  </si>
  <si>
    <t>997013113</t>
  </si>
  <si>
    <t>Vnitrostaveništní doprava suti a vybouraných hmot pro budovy v do 12 m s použitím mechanizace</t>
  </si>
  <si>
    <t>-1850781644</t>
  </si>
  <si>
    <t>49</t>
  </si>
  <si>
    <t>997013501</t>
  </si>
  <si>
    <t>Odvoz suti a vybouraných hmot na skládku nebo meziskládku do 1 km se složením</t>
  </si>
  <si>
    <t>-940196039</t>
  </si>
  <si>
    <t>50</t>
  </si>
  <si>
    <t>997013509</t>
  </si>
  <si>
    <t>Příplatek k odvozu suti a vybouraných hmot na skládku ZKD 1 km přes 1 km</t>
  </si>
  <si>
    <t>1713202480</t>
  </si>
  <si>
    <t>27,676*14 'Přepočtené koeficientem množství</t>
  </si>
  <si>
    <t>51</t>
  </si>
  <si>
    <t>997013602</t>
  </si>
  <si>
    <t>Poplatek za uložení na skládce (skládkovné) stavebního odpadu železobetonového kód odpadu 17 01 01</t>
  </si>
  <si>
    <t>262258592</t>
  </si>
  <si>
    <t>52</t>
  </si>
  <si>
    <t>997013603</t>
  </si>
  <si>
    <t>Poplatek za uložení na skládce (skládkovné) stavebního odpadu cihelného kód odpadu 17 01 02</t>
  </si>
  <si>
    <t>-1693524797</t>
  </si>
  <si>
    <t>53</t>
  </si>
  <si>
    <t>997013631</t>
  </si>
  <si>
    <t>Poplatek za uložení na skládce (skládkovné) stavebního odpadu směsného kód odpadu 17 09 04</t>
  </si>
  <si>
    <t>2110511953</t>
  </si>
  <si>
    <t>27,676-(1,452+18,3)</t>
  </si>
  <si>
    <t>998</t>
  </si>
  <si>
    <t>Přesun hmot</t>
  </si>
  <si>
    <t>54</t>
  </si>
  <si>
    <t>998011002</t>
  </si>
  <si>
    <t>Přesun hmot pro budovy zděné v do 12 m</t>
  </si>
  <si>
    <t>837990174</t>
  </si>
  <si>
    <t>PSV</t>
  </si>
  <si>
    <t>Práce a dodávky PSV</t>
  </si>
  <si>
    <t>725</t>
  </si>
  <si>
    <t>Zdravotechnika - zařizovací předměty</t>
  </si>
  <si>
    <t>55</t>
  </si>
  <si>
    <t>7252915211</t>
  </si>
  <si>
    <t xml:space="preserve">Montáž doplňků zařízení koupelen a záchodů </t>
  </si>
  <si>
    <t>soubor</t>
  </si>
  <si>
    <t>1919588494</t>
  </si>
  <si>
    <t>56</t>
  </si>
  <si>
    <t>554310921</t>
  </si>
  <si>
    <t>zásobník toaletních papírů plastový</t>
  </si>
  <si>
    <t>684456722</t>
  </si>
  <si>
    <t>57</t>
  </si>
  <si>
    <t>554310922</t>
  </si>
  <si>
    <t>zásobník na papírové utěrky plastový</t>
  </si>
  <si>
    <t>2101755765</t>
  </si>
  <si>
    <t>58</t>
  </si>
  <si>
    <t>554310923</t>
  </si>
  <si>
    <t>zásobník na tekuté mýdlo plastový</t>
  </si>
  <si>
    <t>-1007547359</t>
  </si>
  <si>
    <t>59</t>
  </si>
  <si>
    <t>554310924</t>
  </si>
  <si>
    <t xml:space="preserve">háčky nerez </t>
  </si>
  <si>
    <t>-339413775</t>
  </si>
  <si>
    <t>763</t>
  </si>
  <si>
    <t>Konstrukce suché výstavby</t>
  </si>
  <si>
    <t>60</t>
  </si>
  <si>
    <t>763111333</t>
  </si>
  <si>
    <t>SDK příčka tl 100 mm profil CW+UW 75 desky 1xH2 12,5 TI 60 mm EI 30 Rw 45 dB</t>
  </si>
  <si>
    <t>2122112296</t>
  </si>
  <si>
    <t>(3,35+1,205)*3,6-0,6*2*2</t>
  </si>
  <si>
    <t>61</t>
  </si>
  <si>
    <t>763111437</t>
  </si>
  <si>
    <t>SDK příčka tl 150 mm profil CW+UW 100 desky 2xH2 12,5 TI 100 mm EI 60 Rw 55 DB</t>
  </si>
  <si>
    <t>-1933308904</t>
  </si>
  <si>
    <t>1,105*3,6</t>
  </si>
  <si>
    <t>62</t>
  </si>
  <si>
    <t>763111717</t>
  </si>
  <si>
    <t>SDK příčka základní penetrační nátěr</t>
  </si>
  <si>
    <t>1695789658</t>
  </si>
  <si>
    <t>(3,35+1,205)*3,3-0,6*2*2</t>
  </si>
  <si>
    <t>(1,55*4+1,105*4)*1,6</t>
  </si>
  <si>
    <t>63</t>
  </si>
  <si>
    <t>7631214331</t>
  </si>
  <si>
    <t>SDK stěna předsazená tl 175 mm profil CW+UW 100 deska 1xH2DF 12,5 TI 120 mm</t>
  </si>
  <si>
    <t>-231256265</t>
  </si>
  <si>
    <t>0,9*1,2</t>
  </si>
  <si>
    <t>4,25*3,6</t>
  </si>
  <si>
    <t>64</t>
  </si>
  <si>
    <t>763121714</t>
  </si>
  <si>
    <t>SDK stěna předsazená základní penetrační nátěr</t>
  </si>
  <si>
    <t>-1575537903</t>
  </si>
  <si>
    <t>65</t>
  </si>
  <si>
    <t>763164635</t>
  </si>
  <si>
    <t>SDK obklad kovových kcí tvaru U š do 1,2 m desky 1xDF 12,5</t>
  </si>
  <si>
    <t>1545470677</t>
  </si>
  <si>
    <t>" 1.NP - nosníky-výměna"</t>
  </si>
  <si>
    <t>5,6</t>
  </si>
  <si>
    <t>66</t>
  </si>
  <si>
    <t>998763302</t>
  </si>
  <si>
    <t>Přesun hmot tonážní pro sádrokartonové konstrukce v objektech v do 12 m</t>
  </si>
  <si>
    <t>1105966288</t>
  </si>
  <si>
    <t>766</t>
  </si>
  <si>
    <t>Konstrukce truhlářské</t>
  </si>
  <si>
    <t>67</t>
  </si>
  <si>
    <t>766660001</t>
  </si>
  <si>
    <t>Montáž dveřních křídel otvíravých jednokřídlových š do 0,8 m do ocelové zárubně</t>
  </si>
  <si>
    <t>-836057373</t>
  </si>
  <si>
    <t>2+2+1+2+1</t>
  </si>
  <si>
    <t>68</t>
  </si>
  <si>
    <t>766660002</t>
  </si>
  <si>
    <t>Montáž dveřních křídel otvíravých jednokřídlových š přes 0,8 m do ocelové zárubně</t>
  </si>
  <si>
    <t>1397645490</t>
  </si>
  <si>
    <t>69</t>
  </si>
  <si>
    <t>766660021</t>
  </si>
  <si>
    <t>Montáž dveřních křídel otvíravých jednokřídlových š do 0,8 m požárních do ocelové zárubně</t>
  </si>
  <si>
    <t>978217540</t>
  </si>
  <si>
    <t>70</t>
  </si>
  <si>
    <t>766660022</t>
  </si>
  <si>
    <t>Montáž dveřních křídel otvíravých jednokřídlových š přes 0,8 m požárních do ocelové zárubně</t>
  </si>
  <si>
    <t>2007778657</t>
  </si>
  <si>
    <t>71</t>
  </si>
  <si>
    <t>611600501</t>
  </si>
  <si>
    <t>dveře DTD vnitřní hladké plné bílé 1křídlé  60x197cm, klika-klika, FAB ozn. D10</t>
  </si>
  <si>
    <t>82589453</t>
  </si>
  <si>
    <t>72</t>
  </si>
  <si>
    <t>611600502</t>
  </si>
  <si>
    <t>dveře DTD vnitřní hladké plné bílé 1křídlé  80x197cm, klika-klika, FAB ozn. D12</t>
  </si>
  <si>
    <t>395782926</t>
  </si>
  <si>
    <t>73</t>
  </si>
  <si>
    <t>611600503</t>
  </si>
  <si>
    <t>dveře DTD vnitřní hladké plné bílé 1křídlé  60x197cm, klika-klika, FAB ozn. D13</t>
  </si>
  <si>
    <t>-2078482792</t>
  </si>
  <si>
    <t>74</t>
  </si>
  <si>
    <t>611600504</t>
  </si>
  <si>
    <t>dveře DTD vnitřní hladké plné bílé 1křídlé  80x197cm, klika-klika, FAB ozn. D14</t>
  </si>
  <si>
    <t>-1210373654</t>
  </si>
  <si>
    <t>75</t>
  </si>
  <si>
    <t>611600505</t>
  </si>
  <si>
    <t>dveře DTD vnitřní hladké plné bílé 1křídlé  90x197cm, klika-klika, FAB ozn. D17</t>
  </si>
  <si>
    <t>-1972494613</t>
  </si>
  <si>
    <t>76</t>
  </si>
  <si>
    <t>611600506</t>
  </si>
  <si>
    <t>dveře DTD vnitřní hladké plné bílé 1křídlé  90x197cm, klika-klika, FAB ozn. D17a /protipožární/</t>
  </si>
  <si>
    <t>-1525609137</t>
  </si>
  <si>
    <t>77</t>
  </si>
  <si>
    <t>611600507</t>
  </si>
  <si>
    <t>dveře DTD vnitřní hladké plné bílé 1křídlé  70x197cm, klika-klika, FAB ozn. D06</t>
  </si>
  <si>
    <t>1009770301</t>
  </si>
  <si>
    <t>78</t>
  </si>
  <si>
    <t>611600508</t>
  </si>
  <si>
    <t>dveře DTD vnitřní hladké plné bílé 1křídlé  80x197cm, klika-klika, FAB , EW 30 DP3-ozn. D15</t>
  </si>
  <si>
    <t>1128345423</t>
  </si>
  <si>
    <t>79</t>
  </si>
  <si>
    <t>611600509</t>
  </si>
  <si>
    <t>dveře DTD vnitřní hladké plné bílé 1křídlé  90x197cm, klika-klika, FAB , EI 30 DP1-ozn. D20</t>
  </si>
  <si>
    <t>1792008039</t>
  </si>
  <si>
    <t>80</t>
  </si>
  <si>
    <t>611600510</t>
  </si>
  <si>
    <t>dveře DTD vnitřní hladké plné bílé 1křídlé  60x197cm, klika-klika, FAB , EI 30 DP1-ozn. D21</t>
  </si>
  <si>
    <t>-1617169651</t>
  </si>
  <si>
    <t>81</t>
  </si>
  <si>
    <t>766660352</t>
  </si>
  <si>
    <t>Montáž posuvných dveří jednokřídlových průchozí výšky do 2,5 m a šířky do 1200 mm do pojezdu na stěnu</t>
  </si>
  <si>
    <t>849396774</t>
  </si>
  <si>
    <t>82</t>
  </si>
  <si>
    <t>611823511</t>
  </si>
  <si>
    <t>kování posuvné , bezúečnostní sklo, vč. rámu,pojezdu,  kování nerez . 120x1970 cm- ozn. D11</t>
  </si>
  <si>
    <t>49053398</t>
  </si>
  <si>
    <t>83</t>
  </si>
  <si>
    <t>998766102</t>
  </si>
  <si>
    <t>Přesun hmot tonážní pro konstrukce truhlářské v objektech v do 12 m</t>
  </si>
  <si>
    <t>1411292393</t>
  </si>
  <si>
    <t>767</t>
  </si>
  <si>
    <t>Konstrukce zámečnické</t>
  </si>
  <si>
    <t>84</t>
  </si>
  <si>
    <t>767161114</t>
  </si>
  <si>
    <t>Montáž zábradlí rovného z trubek do zdi hmotnosti do 30 kg</t>
  </si>
  <si>
    <t>1537568451</t>
  </si>
  <si>
    <t>3,7+4+1,3+2,5</t>
  </si>
  <si>
    <t>85</t>
  </si>
  <si>
    <t>140110101</t>
  </si>
  <si>
    <t>dodávka ocelového zábradlí ZA01-ZA03 - kompletní dodávka dle PD</t>
  </si>
  <si>
    <t>643962128</t>
  </si>
  <si>
    <t>86</t>
  </si>
  <si>
    <t>767161821</t>
  </si>
  <si>
    <t>Demontáž zábradlí schodišťového rozebíratelného hmotnosti 1m zábradlí do 20 kg</t>
  </si>
  <si>
    <t>396424813</t>
  </si>
  <si>
    <t>87</t>
  </si>
  <si>
    <t>767165114</t>
  </si>
  <si>
    <t>Montáž zábradlí rovného madla z trubek nebo tenkostěnných profilů svařovaného</t>
  </si>
  <si>
    <t>-2107630625</t>
  </si>
  <si>
    <t>3,8+4,1</t>
  </si>
  <si>
    <t>88</t>
  </si>
  <si>
    <t>140110102</t>
  </si>
  <si>
    <t>dodávka nerezového madla vč. kotvení - kompletní dodávka dle PD</t>
  </si>
  <si>
    <t>1831202820</t>
  </si>
  <si>
    <t>89</t>
  </si>
  <si>
    <t>767620127</t>
  </si>
  <si>
    <t>Montáž oken kovových zdvojených otevíravých do zdiva plochy do 2,5 m2</t>
  </si>
  <si>
    <t>-1059339386</t>
  </si>
  <si>
    <t>2,45*5,6</t>
  </si>
  <si>
    <t>90</t>
  </si>
  <si>
    <t>55341013</t>
  </si>
  <si>
    <t>okno Al otevíravé/sklopné trojsklo přes plochu 1m2 v 1,5-2,5m</t>
  </si>
  <si>
    <t>-387213176</t>
  </si>
  <si>
    <t>91</t>
  </si>
  <si>
    <t>767640113</t>
  </si>
  <si>
    <t>Montáž dveří ocelových vchodových jednokřídlových s pevným bočním dílem</t>
  </si>
  <si>
    <t>602467617</t>
  </si>
  <si>
    <t>92</t>
  </si>
  <si>
    <t>553411571</t>
  </si>
  <si>
    <t>stěna hiiníková 2450x2000mm s jednokřídlovými dveřmi /1100x2100/, antracit, izol. dvojsklo, klika-koule, panikové kování -ozn. D19</t>
  </si>
  <si>
    <t>-1512919449</t>
  </si>
  <si>
    <t>93</t>
  </si>
  <si>
    <t>767640222</t>
  </si>
  <si>
    <t>Montáž dveří ocelových vchodových dvoukřídlových s nadsvětlíkem</t>
  </si>
  <si>
    <t>-1144125068</t>
  </si>
  <si>
    <t>94</t>
  </si>
  <si>
    <t>553411572</t>
  </si>
  <si>
    <t>hliníkové dveře dvoukříldlové s nadsvětlíkem 1670x2850, antracit, izol. dvojsklo, klika-koule, FaB, EI 30 DP1 -ozn. D18</t>
  </si>
  <si>
    <t>-809441555</t>
  </si>
  <si>
    <t>95</t>
  </si>
  <si>
    <t>767649191</t>
  </si>
  <si>
    <t>Montáž dveří - samozavírače hydraulického</t>
  </si>
  <si>
    <t>-1698521961</t>
  </si>
  <si>
    <t>96</t>
  </si>
  <si>
    <t>549172651</t>
  </si>
  <si>
    <t xml:space="preserve">samozavírač dveří hydraulický </t>
  </si>
  <si>
    <t>1644185761</t>
  </si>
  <si>
    <t>97</t>
  </si>
  <si>
    <t>767651112</t>
  </si>
  <si>
    <t>Montáž vrat garážových sekčních zajížděcích pod strop plochy do 9 m2</t>
  </si>
  <si>
    <t>1007950013</t>
  </si>
  <si>
    <t>98</t>
  </si>
  <si>
    <t>553458681</t>
  </si>
  <si>
    <t>vrata garážová sekční z ocelových lamel, zateplená 2645x2900 mm - ozn. D16</t>
  </si>
  <si>
    <t>1438232054</t>
  </si>
  <si>
    <t>99</t>
  </si>
  <si>
    <t>767651126</t>
  </si>
  <si>
    <t>Montáž vrat garážových sekčních elektrického stropního pohonu</t>
  </si>
  <si>
    <t>-193765779</t>
  </si>
  <si>
    <t>100</t>
  </si>
  <si>
    <t>553458771</t>
  </si>
  <si>
    <t xml:space="preserve">pohon garážových sekčních a výklopných vrat </t>
  </si>
  <si>
    <t>-234150450</t>
  </si>
  <si>
    <t>101</t>
  </si>
  <si>
    <t>76766211011</t>
  </si>
  <si>
    <t>Montáž mříží vč. repase a nového kotvení</t>
  </si>
  <si>
    <t>593195222</t>
  </si>
  <si>
    <t>2,65*1,75</t>
  </si>
  <si>
    <t>102</t>
  </si>
  <si>
    <t>76766211012</t>
  </si>
  <si>
    <t xml:space="preserve">Demontáž stávajících mříží </t>
  </si>
  <si>
    <t>-209977190</t>
  </si>
  <si>
    <t>103</t>
  </si>
  <si>
    <t>767-901</t>
  </si>
  <si>
    <t xml:space="preserve">Montáž a dodávka vnějších žaluzií vč. pohonu, žaluziového boxu, / 80,5 m2/ - kompletní dodávka </t>
  </si>
  <si>
    <t>soub</t>
  </si>
  <si>
    <t>569261287</t>
  </si>
  <si>
    <t>104</t>
  </si>
  <si>
    <t>998767102</t>
  </si>
  <si>
    <t>Přesun hmot tonážní pro zámečnické konstrukce v objektech v do 12 m</t>
  </si>
  <si>
    <t>-988510309</t>
  </si>
  <si>
    <t>771</t>
  </si>
  <si>
    <t>Podlahy z dlaždic</t>
  </si>
  <si>
    <t>105</t>
  </si>
  <si>
    <t>771111011</t>
  </si>
  <si>
    <t>Vysátí podkladu před pokládkou dlažby</t>
  </si>
  <si>
    <t>135839769</t>
  </si>
  <si>
    <t>23+1,7</t>
  </si>
  <si>
    <t>8,4+12,5+24,6+6,8+3,5+7,6</t>
  </si>
  <si>
    <t>106</t>
  </si>
  <si>
    <t>771121011</t>
  </si>
  <si>
    <t>Nátěr penetrační na podlahu</t>
  </si>
  <si>
    <t>955079198</t>
  </si>
  <si>
    <t>107</t>
  </si>
  <si>
    <t>771151012</t>
  </si>
  <si>
    <t>Samonivelační stěrka podlah pevnosti 20 MPa tl 5 mm</t>
  </si>
  <si>
    <t>-2029302990</t>
  </si>
  <si>
    <t>108</t>
  </si>
  <si>
    <t>771274123</t>
  </si>
  <si>
    <t>Montáž obkladů stupnic z dlaždic protiskluzných keramických flexibilní lepidlo š do 300 mm</t>
  </si>
  <si>
    <t>-1446041624</t>
  </si>
  <si>
    <t>1,15*20</t>
  </si>
  <si>
    <t>109</t>
  </si>
  <si>
    <t>597613371</t>
  </si>
  <si>
    <t>schodovka protiskluzná , imitace pohledového betonu</t>
  </si>
  <si>
    <t>-2086991812</t>
  </si>
  <si>
    <t>23,000*0,3*1,1</t>
  </si>
  <si>
    <t>7,59*1,1 'Přepočtené koeficientem množství</t>
  </si>
  <si>
    <t>110</t>
  </si>
  <si>
    <t>771274232</t>
  </si>
  <si>
    <t>Montáž obkladů podstupnic z dlaždic hladkých keramických flexibilní lepidlo v do 200 mm</t>
  </si>
  <si>
    <t>1275774623</t>
  </si>
  <si>
    <t>1,25*22</t>
  </si>
  <si>
    <t>111</t>
  </si>
  <si>
    <t>597614151</t>
  </si>
  <si>
    <t xml:space="preserve">dlažba velkoformátová keramická  protiskluzná R10 60x60, imitace pohledového betonu </t>
  </si>
  <si>
    <t>1999048303</t>
  </si>
  <si>
    <t>27,5*0,16*1,1</t>
  </si>
  <si>
    <t>4,84*1,1 'Přepočtené koeficientem množství</t>
  </si>
  <si>
    <t>112</t>
  </si>
  <si>
    <t>771474112</t>
  </si>
  <si>
    <t>Montáž soklů z dlaždic keramických rovných flexibilní lepidlo v do 90 mm</t>
  </si>
  <si>
    <t>-435186581</t>
  </si>
  <si>
    <t>3,25*2+7*2+0,3*2 "01.10</t>
  </si>
  <si>
    <t>-(0,8+2,665)</t>
  </si>
  <si>
    <t>" 1,08"</t>
  </si>
  <si>
    <t>7-(0,8)</t>
  </si>
  <si>
    <t>6,105*2+4,25*2+0,25*2+0,4*2 "1.06</t>
  </si>
  <si>
    <t>-(0,6*2+0,8)</t>
  </si>
  <si>
    <t>2,97*2+4,25*2 "1.05</t>
  </si>
  <si>
    <t>-(0,8)</t>
  </si>
  <si>
    <t>0,9+1+0,4+0,3+2,3+2+0,25+0,5+1,6 "1.18</t>
  </si>
  <si>
    <t>-(0,7+0,9*2)</t>
  </si>
  <si>
    <t>1,54*2+2,27*2 "1.19</t>
  </si>
  <si>
    <t>-(0,9)</t>
  </si>
  <si>
    <t>1,385*2+1,93*2+1,45*2+1,93*2+1,05*2+1,03*2+1,05*2+1*2 "1.22</t>
  </si>
  <si>
    <t>-(0,6*7)</t>
  </si>
  <si>
    <t>" podesta schodiště"</t>
  </si>
  <si>
    <t>(3,05*2+1,88*2+1,2*2)</t>
  </si>
  <si>
    <t>113</t>
  </si>
  <si>
    <t>59761338A</t>
  </si>
  <si>
    <t>sokl keramický</t>
  </si>
  <si>
    <t>1039617363</t>
  </si>
  <si>
    <t>100,665*1,1 'Přepočtené koeficientem množství</t>
  </si>
  <si>
    <t>114</t>
  </si>
  <si>
    <t>771474132</t>
  </si>
  <si>
    <t>Montáž soklů z dlaždic keramických schodišťových stupňovitých flexibilní lepidlo v do 90 mm</t>
  </si>
  <si>
    <t>-493614349</t>
  </si>
  <si>
    <t>0,4*20+0,17*22</t>
  </si>
  <si>
    <t>115</t>
  </si>
  <si>
    <t>597613381</t>
  </si>
  <si>
    <t xml:space="preserve">sokl-dlažba keramická </t>
  </si>
  <si>
    <t>-1190138359</t>
  </si>
  <si>
    <t>11,74*1,1</t>
  </si>
  <si>
    <t>12,914*1,1 'Přepočtené koeficientem množství</t>
  </si>
  <si>
    <t>116</t>
  </si>
  <si>
    <t>771573112</t>
  </si>
  <si>
    <t>Montáž podlah keramických hladkých lepených standardním lepidlem do 9 ks/m2</t>
  </si>
  <si>
    <t>1899918587</t>
  </si>
  <si>
    <t>1,7 "01.21</t>
  </si>
  <si>
    <t>"1NP</t>
  </si>
  <si>
    <t>12,5+24,6+6,8+3,5+7,6</t>
  </si>
  <si>
    <t>117</t>
  </si>
  <si>
    <t>59761011A</t>
  </si>
  <si>
    <t>keramická dlažba 30x60 cm, imitace pohledového betonu, protiskluz R9 - důažba 02</t>
  </si>
  <si>
    <t>-434243361</t>
  </si>
  <si>
    <t>56,7*1,1 'Přepočtené koeficientem množství</t>
  </si>
  <si>
    <t>118</t>
  </si>
  <si>
    <t>1834715049</t>
  </si>
  <si>
    <t>8,4</t>
  </si>
  <si>
    <t>119</t>
  </si>
  <si>
    <t>59761011C</t>
  </si>
  <si>
    <t>keramická dlažba, 60x60cm, imitace pohledového betonu, protiskluz R 10- dlažba 01</t>
  </si>
  <si>
    <t>-1803132717</t>
  </si>
  <si>
    <t>8,4*1,1 'Přepočtené koeficientem množství</t>
  </si>
  <si>
    <t>120</t>
  </si>
  <si>
    <t>771573113</t>
  </si>
  <si>
    <t>Montáž podlah keramických hladkých lepených standardním lepidlem do 12 ks/ m2</t>
  </si>
  <si>
    <t>-205279251</t>
  </si>
  <si>
    <t>23+2,7*0,45 "01.10</t>
  </si>
  <si>
    <t>121</t>
  </si>
  <si>
    <t>59761011B</t>
  </si>
  <si>
    <t>keramická dlažba 30x30 cm, imitace teraca béžová, protiskluz R10, odolná olejům a ropným látkám - dlažba 03</t>
  </si>
  <si>
    <t>-417909512</t>
  </si>
  <si>
    <t>24,215*1,1 'Přepočtené koeficientem množství</t>
  </si>
  <si>
    <t>122</t>
  </si>
  <si>
    <t>771574261</t>
  </si>
  <si>
    <t>Montáž podlah keramických velkoformát pro mechanické zatížení protiskluzných lepených flexibilním lepidlem do 4 ks/ m2</t>
  </si>
  <si>
    <t>2120238535</t>
  </si>
  <si>
    <t>(3,05*1,2+3,05*1,88)</t>
  </si>
  <si>
    <t>123</t>
  </si>
  <si>
    <t>-1657224422</t>
  </si>
  <si>
    <t>9,394*1,1 'Přepočtené koeficientem množství</t>
  </si>
  <si>
    <t>124</t>
  </si>
  <si>
    <t>771591112</t>
  </si>
  <si>
    <t>Izolace pod dlažbu nátěrem nebo stěrkou ve dvou vrstvách</t>
  </si>
  <si>
    <t>-987736144</t>
  </si>
  <si>
    <t>1,825*0,9*1,1 "01.21 koef</t>
  </si>
  <si>
    <t>1,105*1,55*2 "1.06</t>
  </si>
  <si>
    <t>1,97*1,93+1,05*1*1,1  "1.22 koef</t>
  </si>
  <si>
    <t>2,53*2,77*1 "1.18 koef</t>
  </si>
  <si>
    <t>125</t>
  </si>
  <si>
    <t>998771102</t>
  </si>
  <si>
    <t>Přesun hmot tonážní pro podlahy z dlaždic v objektech v do 12 m</t>
  </si>
  <si>
    <t>-1876392701</t>
  </si>
  <si>
    <t>776</t>
  </si>
  <si>
    <t>Podlahy povlakové</t>
  </si>
  <si>
    <t>126</t>
  </si>
  <si>
    <t>776111115</t>
  </si>
  <si>
    <t>Broušení podkladu povlakových podlah před litím stěrky</t>
  </si>
  <si>
    <t>-1026605916</t>
  </si>
  <si>
    <t>10,3 "01.15</t>
  </si>
  <si>
    <t>16,7+26,2+12,6+81,1</t>
  </si>
  <si>
    <t>127</t>
  </si>
  <si>
    <t>776111311</t>
  </si>
  <si>
    <t>Vysátí podkladu povlakových podlah</t>
  </si>
  <si>
    <t>952640679</t>
  </si>
  <si>
    <t>128</t>
  </si>
  <si>
    <t>776121111</t>
  </si>
  <si>
    <t>Vodou ředitelná penetrace savého podkladu povlakových podlah ředěná v poměru 1:3</t>
  </si>
  <si>
    <t>259702118</t>
  </si>
  <si>
    <t>129</t>
  </si>
  <si>
    <t>776141112</t>
  </si>
  <si>
    <t>Vyrovnání podkladu povlakových podlah stěrkou pevnosti 20 MPa tl 5 mm</t>
  </si>
  <si>
    <t>-561165047</t>
  </si>
  <si>
    <t>130</t>
  </si>
  <si>
    <t>776201811</t>
  </si>
  <si>
    <t>Demontáž lepených povlakových podlah bez podložky ručně</t>
  </si>
  <si>
    <t>-1153893094</t>
  </si>
  <si>
    <t>4,7*2,55+9,16*5,22+4,573*2,57+6,28*4,25+2,97*4,25+3*4,25</t>
  </si>
  <si>
    <t>2,8*1,41+3*2,485+3,08*4,25+3,26*1,6+1,7*6,1+1,028*1</t>
  </si>
  <si>
    <t>131</t>
  </si>
  <si>
    <t>776231111</t>
  </si>
  <si>
    <t>Lepení lamel a čtverců z vinylu standardním lepidlem</t>
  </si>
  <si>
    <t>1388496061</t>
  </si>
  <si>
    <t>132</t>
  </si>
  <si>
    <t>28411050A</t>
  </si>
  <si>
    <t>dílce vinylové, lepené lamely 140-160x23-28 cm, dekor dřeva - Dub Vintage /hnědo šedý/, třída zatížení 33 dle EN 13329</t>
  </si>
  <si>
    <t>-1632810557</t>
  </si>
  <si>
    <t>146,9*1,1 'Přepočtené koeficientem množství</t>
  </si>
  <si>
    <t>133</t>
  </si>
  <si>
    <t>776410811</t>
  </si>
  <si>
    <t>Odstranění soklíků a lišt pryžových nebo plastových</t>
  </si>
  <si>
    <t>-409466304</t>
  </si>
  <si>
    <t>134</t>
  </si>
  <si>
    <t>776411111</t>
  </si>
  <si>
    <t>Montáž obvodových soklíků výšky do 80 mm</t>
  </si>
  <si>
    <t>-1400355221</t>
  </si>
  <si>
    <t>4,96*2+7,1*2+6,25*2+4,25*2+0,4*2+2,9*2+4,25*2+15,55*2+5,22*2+0,3*6+0,4*4</t>
  </si>
  <si>
    <t>-(0,6+0,8*19+0,9*2+1,2*2)</t>
  </si>
  <si>
    <t>135</t>
  </si>
  <si>
    <t>28411009A</t>
  </si>
  <si>
    <t>sokl - bílá matná MDF 10x80 mm</t>
  </si>
  <si>
    <t>664481466</t>
  </si>
  <si>
    <t>85,16*1,02 'Přepočtené koeficientem množství</t>
  </si>
  <si>
    <t>136</t>
  </si>
  <si>
    <t>776991821</t>
  </si>
  <si>
    <t>Odstranění lepidla ručně z podlah</t>
  </si>
  <si>
    <t>-1860288623</t>
  </si>
  <si>
    <t>137</t>
  </si>
  <si>
    <t>998776102</t>
  </si>
  <si>
    <t>Přesun hmot tonážní pro podlahy povlakové v objektech v do 12 m</t>
  </si>
  <si>
    <t>834276211</t>
  </si>
  <si>
    <t>781</t>
  </si>
  <si>
    <t>Dokončovací práce - obklady</t>
  </si>
  <si>
    <t>138</t>
  </si>
  <si>
    <t>781111011</t>
  </si>
  <si>
    <t>Ometení (oprášení) stěny při přípravě podkladu</t>
  </si>
  <si>
    <t>-2052062706</t>
  </si>
  <si>
    <t>139</t>
  </si>
  <si>
    <t>781121011</t>
  </si>
  <si>
    <t>Nátěr penetrační na stěnu</t>
  </si>
  <si>
    <t>1885473624</t>
  </si>
  <si>
    <t>140</t>
  </si>
  <si>
    <t>781131112</t>
  </si>
  <si>
    <t>Izolace pod obklad nátěrem nebo stěrkou ve dvou vrstvách</t>
  </si>
  <si>
    <t>1069562934</t>
  </si>
  <si>
    <t>1,825*2+0,9*2 "01.21</t>
  </si>
  <si>
    <t>-(0,7*2)</t>
  </si>
  <si>
    <t>(1,105*2*2+1,55*2*2)*2 "1.06</t>
  </si>
  <si>
    <t>-(0,6*2*2)</t>
  </si>
  <si>
    <t>(1,05*2+1*2)*2 "1.22</t>
  </si>
  <si>
    <t>-(0,6*2)</t>
  </si>
  <si>
    <t>141</t>
  </si>
  <si>
    <t>781131241</t>
  </si>
  <si>
    <t>Izolace pod obklad těsnícími pásy vnitřní kout</t>
  </si>
  <si>
    <t>917655849</t>
  </si>
  <si>
    <t>4*2</t>
  </si>
  <si>
    <t>142</t>
  </si>
  <si>
    <t>781131264</t>
  </si>
  <si>
    <t>Izolace pod obklad těsnícími pásy mezi podlahou a stěnou</t>
  </si>
  <si>
    <t>-1632171460</t>
  </si>
  <si>
    <t>(1,105*2*2+1,55*2*2) "1.06 vodorovné</t>
  </si>
  <si>
    <t>3*2*2 "sviské</t>
  </si>
  <si>
    <t>143</t>
  </si>
  <si>
    <t>781474111</t>
  </si>
  <si>
    <t>Montáž obkladů vnitřních keramických hladkých do 9 ks/m2 lepených flexibilním lepidlem</t>
  </si>
  <si>
    <t>-1868542504</t>
  </si>
  <si>
    <t>(1,825*2+1*2)*2 "01.21</t>
  </si>
  <si>
    <t>144</t>
  </si>
  <si>
    <t>59761026A</t>
  </si>
  <si>
    <t>obklad keramický bílý matný , rozměr 20x40 až 30x60 cm</t>
  </si>
  <si>
    <t>-1963987828</t>
  </si>
  <si>
    <t>25,84*1,1 'Přepočtené koeficientem množství</t>
  </si>
  <si>
    <t>145</t>
  </si>
  <si>
    <t>998781102</t>
  </si>
  <si>
    <t>Přesun hmot tonážní pro obklady keramické v objektech v do 12 m</t>
  </si>
  <si>
    <t>-1556471183</t>
  </si>
  <si>
    <t>783</t>
  </si>
  <si>
    <t>Dokončovací práce - nátěry</t>
  </si>
  <si>
    <t>146</t>
  </si>
  <si>
    <t>783314201</t>
  </si>
  <si>
    <t>Základní antikorozní jednonásobný syntetický standardní nátěr zámečnických konstrukcí</t>
  </si>
  <si>
    <t>1481486143</t>
  </si>
  <si>
    <t>" zabudovaná ocel"</t>
  </si>
  <si>
    <t>5,73*4*0,686</t>
  </si>
  <si>
    <t>" L100/100/10"</t>
  </si>
  <si>
    <t>0,52*3*0,45</t>
  </si>
  <si>
    <t>147</t>
  </si>
  <si>
    <t>744106012</t>
  </si>
  <si>
    <t>1,1*13</t>
  </si>
  <si>
    <t>148</t>
  </si>
  <si>
    <t>783315101</t>
  </si>
  <si>
    <t>Mezinátěr jednonásobný syntetický standardní zámečnických konstrukcí</t>
  </si>
  <si>
    <t>783431545</t>
  </si>
  <si>
    <t>149</t>
  </si>
  <si>
    <t>783317101</t>
  </si>
  <si>
    <t>Krycí jednonásobný syntetický standardní nátěr zámečnických konstrukcí</t>
  </si>
  <si>
    <t>-1780849199</t>
  </si>
  <si>
    <t>150</t>
  </si>
  <si>
    <t>7838171211</t>
  </si>
  <si>
    <t>Krycí jednonásobný syntetický nátěr hladkých, zrnitých tenkovrstvých nebo štukových omítek- omyvatelný nátěr</t>
  </si>
  <si>
    <t>1657518102</t>
  </si>
  <si>
    <t>(7*2+1,7*2)*2</t>
  </si>
  <si>
    <t>(4,25*2+3*2)*2</t>
  </si>
  <si>
    <t>(3,1*3+4,4*6)*2+3,1*3*1,2</t>
  </si>
  <si>
    <t>784</t>
  </si>
  <si>
    <t>Dokončovací práce - malby a tapety</t>
  </si>
  <si>
    <t>151</t>
  </si>
  <si>
    <t>784111001</t>
  </si>
  <si>
    <t>Oprášení (ometení ) podkladu v místnostech výšky do 3,80 m</t>
  </si>
  <si>
    <t>-979491757</t>
  </si>
  <si>
    <t>152</t>
  </si>
  <si>
    <t>784121001</t>
  </si>
  <si>
    <t>Oškrabání malby v mísnostech výšky do 3,80 m</t>
  </si>
  <si>
    <t>1242944328</t>
  </si>
  <si>
    <t>153</t>
  </si>
  <si>
    <t>784161401</t>
  </si>
  <si>
    <t>Celoplošné vyhlazení podkladu sádrovou stěrkou v místnostech výšky do 3,80 m</t>
  </si>
  <si>
    <t>-1219747185</t>
  </si>
  <si>
    <t>890,819*0,2 "vyrovnání z 20%</t>
  </si>
  <si>
    <t>154</t>
  </si>
  <si>
    <t>784181101</t>
  </si>
  <si>
    <t>Základní akrylátová jednonásobná penetrace podkladu v místnostech výšky do 3,80m</t>
  </si>
  <si>
    <t>-804246803</t>
  </si>
  <si>
    <t>155</t>
  </si>
  <si>
    <t>784221101</t>
  </si>
  <si>
    <t>Dvojnásobné bílé malby ze směsí za sucha dobře otěruvzdorných v místnostech do 3,80 m</t>
  </si>
  <si>
    <t>1430773486</t>
  </si>
  <si>
    <t>11,4+3,7+12,3+11,5+15+19,7+25,7+31,8+111,1+23+14+34,3+2,7+2,5+10,3+7,4+1,1+5,3+1+1,7 "stropy</t>
  </si>
  <si>
    <t>(6,2*2+2,45*2+1,3)*3,2 "01.01</t>
  </si>
  <si>
    <t>-(2,45*2,2+1,67*2,85)</t>
  </si>
  <si>
    <t>(3,2*2+1,15+1,675*2+7,1*2+5,95*2+1,93*2+3,035*2+5*2+4,015*2+5*2+1,2*2+5,12*2+5,04*2)*3,2 "01.02-01.07</t>
  </si>
  <si>
    <t>(2,7+5,1+7+2,2+0,3+1,1+0,5+0,3+0,15+1,6+6,4)*3,2 "01.08</t>
  </si>
  <si>
    <t>(18,9*2+6,75*2+1,2*4-5,6)*3,2 "01.09</t>
  </si>
  <si>
    <t>(3,4*2+7*2+5,625*2+2,49*2+5,95*2+6,82*2+1,66*2+1,635*2+1,66*2+1,545*2+4,125*2+3*2)*3,2 "01.10-01.15</t>
  </si>
  <si>
    <t>-(2,645*2,9)</t>
  </si>
  <si>
    <t>(4,125*2+1,877*2+0,9*6+0,1*3)*1,2 "01.17</t>
  </si>
  <si>
    <t>(1,165*2+0,94*2+1,165*2+0,9*2)*1,2 "01.18,1.20</t>
  </si>
  <si>
    <t>(1,115*2+1,96*2+1,545*2+1,96*2)*1,2 "01.19</t>
  </si>
  <si>
    <t>(1,825*2+0,9*2)*1,2 "01.21</t>
  </si>
  <si>
    <t>8,4+16,7+26,2+12,6+12,5+24,6+81,1+12,4+12,6+13,1+11,6+12,4+13,6+4,4+36,1+4,5+4,8+6,8+3,5+5,7+3,1+7,6 "stropy</t>
  </si>
  <si>
    <t>(6,38*2+2,45*2)*3,18 "1.01</t>
  </si>
  <si>
    <t>-(2,45*2,45)</t>
  </si>
  <si>
    <t>(4,96*2+7,1*2+6,25*2+4,25*2+0,4*2+2,9*2+4,25*2+4,9+6,105+4,25+0,3*2+0,4*2)*3,18 "1.02-1.06</t>
  </si>
  <si>
    <t>(15,55*2+5,22*2+0,3*6+0,4*4)*3,18 "1.07</t>
  </si>
  <si>
    <t>(3,16*2+3,055*2+3,21*2+2,765*2+3,045*2+4,18*10)*3,18 "1.08-1.12</t>
  </si>
  <si>
    <t>(3,08*2+4,47*2+3,025*2+1,45*2+6,035*2+7,3*2+2,845*2+1,59*2+3,025*2+1,6*2)*3,18 "1.13-1.17</t>
  </si>
  <si>
    <t>(1,54*2+2,27*2+1,4*2+2,25*2)*3,18 "1.19,1.21</t>
  </si>
  <si>
    <t>(2,8*2+2,77*2)*1,18 "1.18</t>
  </si>
  <si>
    <t>(1,1*2+2,25*2+1,4*2*2+1,050*2*2)*1,18 "1.20</t>
  </si>
  <si>
    <t>(1,385*2+1,93*2+2,61*2+1,93*2+1,05*2*2+1,03*2+1*2)*1,18 "1.22</t>
  </si>
  <si>
    <t>HZS</t>
  </si>
  <si>
    <t>Hodinové zúčtovací sazby</t>
  </si>
  <si>
    <t>156</t>
  </si>
  <si>
    <t>HZS13011</t>
  </si>
  <si>
    <t>Hodinová zúčtovací sazba - ostatní blíže nespecifikované práce</t>
  </si>
  <si>
    <t>hod</t>
  </si>
  <si>
    <t>512</t>
  </si>
  <si>
    <t>-1396166880</t>
  </si>
  <si>
    <t>VRN</t>
  </si>
  <si>
    <t>Vedlejší rozpočtové náklady</t>
  </si>
  <si>
    <t>VRN3</t>
  </si>
  <si>
    <t>Zařízení staveniště</t>
  </si>
  <si>
    <t>157</t>
  </si>
  <si>
    <t>030001000</t>
  </si>
  <si>
    <t>1024</t>
  </si>
  <si>
    <t>581895468</t>
  </si>
  <si>
    <t>VRN8</t>
  </si>
  <si>
    <t>Přesun stavebních kapacit</t>
  </si>
  <si>
    <t>158</t>
  </si>
  <si>
    <t>080001001</t>
  </si>
  <si>
    <t>Zkoušky a revize</t>
  </si>
  <si>
    <t>1992390710</t>
  </si>
  <si>
    <t>A.2 - Zdravotně technické instalace 1.PP+1.NP</t>
  </si>
  <si>
    <t xml:space="preserve">    9 - Ostatní konstrukce a práce-bourání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</si>
  <si>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</si>
  <si>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</si>
  <si>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</si>
  <si>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</si>
  <si>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726 - Zdravotechnika - předstěnové instalace</t>
  </si>
  <si>
    <t xml:space="preserve">    727 - Zdravotechnika - požární ochrana</t>
  </si>
  <si>
    <t>Ostatní konstrukce a práce-bourání</t>
  </si>
  <si>
    <t>977151116</t>
  </si>
  <si>
    <t>Jádrové vrty diamantovými korunkami do D 80 mm do stavebních materiálů</t>
  </si>
  <si>
    <t>593591858</t>
  </si>
  <si>
    <t>0,35*(6+2+1+1+1+2+1)</t>
  </si>
  <si>
    <t>977151123</t>
  </si>
  <si>
    <t>Jádrové vrty diamantovými korunkami do D 150 mm do stavebních materiálů</t>
  </si>
  <si>
    <t>-1969433934</t>
  </si>
  <si>
    <t>0,35*6</t>
  </si>
  <si>
    <t>997013211</t>
  </si>
  <si>
    <t>Vnitrostaveništní doprava suti a vybouraných hmot pro budovy v do 6 m ručně</t>
  </si>
  <si>
    <t>575417217</t>
  </si>
  <si>
    <t>0,098+0,147</t>
  </si>
  <si>
    <t>-12238980</t>
  </si>
  <si>
    <t>10*0,245</t>
  </si>
  <si>
    <t>997013511</t>
  </si>
  <si>
    <t>Odvoz suti a vybouraných hmot z meziskládky na skládku do 1 km s naložením a se složením</t>
  </si>
  <si>
    <t>-1731280527</t>
  </si>
  <si>
    <t>0,245+0,667+0,083+0,939</t>
  </si>
  <si>
    <t>997013801</t>
  </si>
  <si>
    <t>Poplatek za uložení na skládce (skládkovné) stavebního odpadu betonového kód odpadu 170 101</t>
  </si>
  <si>
    <t>-1704354908</t>
  </si>
  <si>
    <t>0,245</t>
  </si>
  <si>
    <t>997013807</t>
  </si>
  <si>
    <t>Poplatek za uložení na skládce (skládkovné) stavebního odpadu keramického kód odpadu 170 103</t>
  </si>
  <si>
    <t>2019723503</t>
  </si>
  <si>
    <t>0,939</t>
  </si>
  <si>
    <t>997013813</t>
  </si>
  <si>
    <t>Poplatek za uložení na skládce (skládkovné) stavebního odpadu z plastických hmot kód odpadu 170 203</t>
  </si>
  <si>
    <t>-28497772</t>
  </si>
  <si>
    <t>0,083</t>
  </si>
  <si>
    <t>713</t>
  </si>
  <si>
    <t>Izolace tepelné</t>
  </si>
  <si>
    <t>713463311</t>
  </si>
  <si>
    <t>Montáž izolace tepelné potrubí potrubními pouzdry s Al fólií s přesahem Al páskou 1x D do 50 mm</t>
  </si>
  <si>
    <t>-903669144</t>
  </si>
  <si>
    <t>30+51,2+5,5</t>
  </si>
  <si>
    <t>63154530</t>
  </si>
  <si>
    <t>pouzdro izolační potrubní z minerální vlny s Al fólií max. 250/100 °C 22/30mm</t>
  </si>
  <si>
    <t>-1767696487</t>
  </si>
  <si>
    <t>63154531</t>
  </si>
  <si>
    <t>pouzdro izolační potrubní z minerální vlny s Al fólií max. 250/100 °C 28/30mm</t>
  </si>
  <si>
    <t>2013826894</t>
  </si>
  <si>
    <t>51,2</t>
  </si>
  <si>
    <t>63154532</t>
  </si>
  <si>
    <t>pouzdro izolační potrubní z minerální vlny s Al fólií max. 250/100 °C 35/30mm</t>
  </si>
  <si>
    <t>-1081577459</t>
  </si>
  <si>
    <t>5,5</t>
  </si>
  <si>
    <t>998713102</t>
  </si>
  <si>
    <t>Přesun hmot tonážní pro izolace tepelné v objektech v do 12 m</t>
  </si>
  <si>
    <t>2007870844</t>
  </si>
  <si>
    <t>721</t>
  </si>
  <si>
    <t>Zdravotechnika - vnitřní kanalizace</t>
  </si>
  <si>
    <t>721140802</t>
  </si>
  <si>
    <t>Demontáž potrubí litinové do DN 100</t>
  </si>
  <si>
    <t>22789414</t>
  </si>
  <si>
    <t>721140915</t>
  </si>
  <si>
    <t>Potrubí litinové propojení potrubí DN 100</t>
  </si>
  <si>
    <t>-183475895</t>
  </si>
  <si>
    <t>4*1</t>
  </si>
  <si>
    <t>721171803</t>
  </si>
  <si>
    <t>Demontáž potrubí z PVC do D 75</t>
  </si>
  <si>
    <t>-1858381549</t>
  </si>
  <si>
    <t>721171808</t>
  </si>
  <si>
    <t>Demontáž potrubí z PVC do D 114</t>
  </si>
  <si>
    <t>1462057852</t>
  </si>
  <si>
    <t>721174024</t>
  </si>
  <si>
    <t>Potrubí kanalizační z PP odpadní DN 75</t>
  </si>
  <si>
    <t>-1061858596</t>
  </si>
  <si>
    <t>10+2,9</t>
  </si>
  <si>
    <t>721174025</t>
  </si>
  <si>
    <t>Potrubí kanalizační z PP odpadní DN 110</t>
  </si>
  <si>
    <t>1447763956</t>
  </si>
  <si>
    <t>6,9+7,5+0,6+7,5+7,3+2,3</t>
  </si>
  <si>
    <t>721174042</t>
  </si>
  <si>
    <t>Potrubí kanalizační z PP připojovací DN 40</t>
  </si>
  <si>
    <t>-1662833318</t>
  </si>
  <si>
    <t>1,1+13,5+20+3+11</t>
  </si>
  <si>
    <t>721174043</t>
  </si>
  <si>
    <t>Potrubí kanalizační z PP připojovací DN 50</t>
  </si>
  <si>
    <t>-1057525414</t>
  </si>
  <si>
    <t>721174044</t>
  </si>
  <si>
    <t>Potrubí kanalizační z PP připojovací DN 75</t>
  </si>
  <si>
    <t>335429899</t>
  </si>
  <si>
    <t>4,2</t>
  </si>
  <si>
    <t>721174045</t>
  </si>
  <si>
    <t>Potrubí kanalizační z PP připojovací DN 110</t>
  </si>
  <si>
    <t>-429866867</t>
  </si>
  <si>
    <t>7,5</t>
  </si>
  <si>
    <t>721194105</t>
  </si>
  <si>
    <t>Vyvedení a upevnění odpadních výpustek DN 50</t>
  </si>
  <si>
    <t>-710575631</t>
  </si>
  <si>
    <t>6+1+3+2+2</t>
  </si>
  <si>
    <t>721194109</t>
  </si>
  <si>
    <t>Vyvedení a upevnění odpadních výpustek DN 100</t>
  </si>
  <si>
    <t>-661105415</t>
  </si>
  <si>
    <t>7+1</t>
  </si>
  <si>
    <t>721211422</t>
  </si>
  <si>
    <t>Vpusť podlahová se svislým odtokem DN 50/75/110 mřížka nerez 138x138</t>
  </si>
  <si>
    <t>-1051293669</t>
  </si>
  <si>
    <t>721226529R</t>
  </si>
  <si>
    <t>Zápachová uzávěrka kalichového tvaru pro odvod kondenzátu s přídavnou mechanickou uzávěrkou (kuličkou) DN 32</t>
  </si>
  <si>
    <t>-172285958</t>
  </si>
  <si>
    <t>721226530R</t>
  </si>
  <si>
    <t>Zápachová uzávěrka pro odvod kondenzátu s přídavnou mechanickou uzávěrkou (kuličkou) DN 40</t>
  </si>
  <si>
    <t>1795159386</t>
  </si>
  <si>
    <t>721290113</t>
  </si>
  <si>
    <t>Zkouška těsnosti potrubí kanalizace vodou do DN 300</t>
  </si>
  <si>
    <t>75516771</t>
  </si>
  <si>
    <t>12,9+32,1+48,6+17+4,2+7,5</t>
  </si>
  <si>
    <t>721290822</t>
  </si>
  <si>
    <t>Přemístění vnitrostaveništní demontovaných hmot vnitřní kanalizace v objektech výšky do 12 m</t>
  </si>
  <si>
    <t>-1178899102</t>
  </si>
  <si>
    <t>722181245R</t>
  </si>
  <si>
    <t>Ochrana odpadního potrubí přilepenými tepelně izolačními trubicemi z pěnového PE tl do 20 mm DN přes 92 mm</t>
  </si>
  <si>
    <t>589371063</t>
  </si>
  <si>
    <t>2*4,1</t>
  </si>
  <si>
    <t>998721102</t>
  </si>
  <si>
    <t>Přesun hmot tonážní pro vnitřní kanalizace v objektech v do 12 m</t>
  </si>
  <si>
    <t>-1676138946</t>
  </si>
  <si>
    <t>722</t>
  </si>
  <si>
    <t>Zdravotechnika - vnitřní vodovod</t>
  </si>
  <si>
    <t>722130233</t>
  </si>
  <si>
    <t>Potrubí vodovodní ocelové závitové pozinkované svařované běžné DN 25</t>
  </si>
  <si>
    <t>1178137865</t>
  </si>
  <si>
    <t>6,2</t>
  </si>
  <si>
    <t>722130234</t>
  </si>
  <si>
    <t>Potrubí vodovodní ocelové závitové pozinkované svařované běžné DN 32</t>
  </si>
  <si>
    <t>8909344</t>
  </si>
  <si>
    <t>12,8</t>
  </si>
  <si>
    <t>722130236</t>
  </si>
  <si>
    <t>Potrubí vodovodní ocelové závitové pozinkované svařované běžné DN 50</t>
  </si>
  <si>
    <t>1348446002</t>
  </si>
  <si>
    <t>30,2</t>
  </si>
  <si>
    <t>722131936</t>
  </si>
  <si>
    <t>Potrubí pozinkované závitové propojení potrubí DN 50</t>
  </si>
  <si>
    <t>1672587120</t>
  </si>
  <si>
    <t>722131938</t>
  </si>
  <si>
    <t>Potrubí pozinkované závitové propojení potrubí DN 80</t>
  </si>
  <si>
    <t>-1966632879</t>
  </si>
  <si>
    <t>722170801</t>
  </si>
  <si>
    <t>Demontáž rozvodů vody z plastů do D 25</t>
  </si>
  <si>
    <t>948930431</t>
  </si>
  <si>
    <t>200</t>
  </si>
  <si>
    <t>722170804</t>
  </si>
  <si>
    <t>Demontáž rozvodů vody z plastů do D 50</t>
  </si>
  <si>
    <t>586415815</t>
  </si>
  <si>
    <t>722170807</t>
  </si>
  <si>
    <t>Demontáž rozvodů vody z plastů do D 110</t>
  </si>
  <si>
    <t>-1336384503</t>
  </si>
  <si>
    <t>722174002R</t>
  </si>
  <si>
    <t>Potrubí vodovodní plastové PP-RCT-4 S 3,2 s čedičovým vláknem svar polyfuze D 20 x 2,8 mm</t>
  </si>
  <si>
    <t>-1082925726</t>
  </si>
  <si>
    <t>50,3+16+6,6+30</t>
  </si>
  <si>
    <t>722174003R</t>
  </si>
  <si>
    <t>Potrubí vodovodní plastové PP-RCT-4 S 3,2 s čedičovým vláknem svar polyfuze D 25 x 3,5 mm</t>
  </si>
  <si>
    <t>120478270</t>
  </si>
  <si>
    <t>4+18,5+14,7+51,2</t>
  </si>
  <si>
    <t>722174004R</t>
  </si>
  <si>
    <t>Potrubí vodovodní plastové PP-RCT-4 S 3,2 s čedičovým vláknem svar polyfuze D 32 x 4,5 mm</t>
  </si>
  <si>
    <t>1524270129</t>
  </si>
  <si>
    <t>5,7+9+5,5</t>
  </si>
  <si>
    <t>722174006R</t>
  </si>
  <si>
    <t>Potrubí vodovodní plastové PP-RCT-4 S 3,2 s čedičovým vláknem svar polyfuze D 50 x 6,9</t>
  </si>
  <si>
    <t>-1192769069</t>
  </si>
  <si>
    <t>1+2</t>
  </si>
  <si>
    <t>722174007R</t>
  </si>
  <si>
    <t>Potrubí vodovodní plastové PP-RCT-4 S 3,2 s čedičovým vláknem svar polyfuze D 63 x 8,6</t>
  </si>
  <si>
    <t>-922958470</t>
  </si>
  <si>
    <t>34,5</t>
  </si>
  <si>
    <t>722181221</t>
  </si>
  <si>
    <t>Ochrana vodovodního potrubí přilepenými termoizolačními trubicemi z PE tl do 9 mm DN do 22 mm</t>
  </si>
  <si>
    <t>901235229</t>
  </si>
  <si>
    <t>50,3</t>
  </si>
  <si>
    <t>722181222</t>
  </si>
  <si>
    <t>Ochrana vodovodního potrubí přilepenými termoizolačními trubicemi z PE tl do 9 mm DN do 45 mm</t>
  </si>
  <si>
    <t>525747482</t>
  </si>
  <si>
    <t>722181231</t>
  </si>
  <si>
    <t>Ochrana vodovodního potrubí přilepenými termoizolačními trubicemi z PE tl do 13 mm DN do 22 mm</t>
  </si>
  <si>
    <t>-2103985741</t>
  </si>
  <si>
    <t>722181232</t>
  </si>
  <si>
    <t>Ochrana vodovodního potrubí přilepenými termoizolačními trubicemi z PE tl do 13 mm DN do 45 mm</t>
  </si>
  <si>
    <t>153398929</t>
  </si>
  <si>
    <t>18,5+5,7</t>
  </si>
  <si>
    <t>722181233</t>
  </si>
  <si>
    <t>Ochrana vodovodního potrubí přilepenými termoizolačními trubicemi z PE tl do 13 mm DN do 63 mm</t>
  </si>
  <si>
    <t>1226362790</t>
  </si>
  <si>
    <t>722182010R</t>
  </si>
  <si>
    <t>Tepelně izolační trubice vodovodního potrubí ze syntetického kaučuku tl 19 mm DN do 22 mm</t>
  </si>
  <si>
    <t>791928227</t>
  </si>
  <si>
    <t>6,6</t>
  </si>
  <si>
    <t>722182011R</t>
  </si>
  <si>
    <t>Tepelně izolační trubice vodovodního potrubí ze syntetického kaučuku tl 19 mm DN přes 22 mm do 42 mm</t>
  </si>
  <si>
    <t>1519786598</t>
  </si>
  <si>
    <t>14,7+9</t>
  </si>
  <si>
    <t>722182012R</t>
  </si>
  <si>
    <t>Tepelně izolační trubice vodovodního potrubí ze syntetického kaučuku tl 19 mm DN přes 42 mm do 62 mm</t>
  </si>
  <si>
    <t>-809191666</t>
  </si>
  <si>
    <t>722190401</t>
  </si>
  <si>
    <t>Vyvedení a upevnění výpustku do DN 25</t>
  </si>
  <si>
    <t>342587751</t>
  </si>
  <si>
    <t>2*(6+3+2+2)+7+1+1</t>
  </si>
  <si>
    <t>722190901</t>
  </si>
  <si>
    <t>Uzavření nebo otevření vodovodního potrubí při opravách</t>
  </si>
  <si>
    <t>145750922</t>
  </si>
  <si>
    <t>2*1</t>
  </si>
  <si>
    <t>722220131R</t>
  </si>
  <si>
    <t>Manometr radiální 0-16 bar</t>
  </si>
  <si>
    <t>-1287208899</t>
  </si>
  <si>
    <t>722220132R</t>
  </si>
  <si>
    <t>Teploměr v T-kusu G 1/2</t>
  </si>
  <si>
    <t>-2083864666</t>
  </si>
  <si>
    <t>722221134</t>
  </si>
  <si>
    <t>Ventil výtokový G 1/2 s jedním závitem</t>
  </si>
  <si>
    <t>-391583049</t>
  </si>
  <si>
    <t>722224115</t>
  </si>
  <si>
    <t>Kohout plnicí nebo vypouštěcí G 1/2 PN 10 s jedním závitem</t>
  </si>
  <si>
    <t>1612989745</t>
  </si>
  <si>
    <t>3*1+1+2+1</t>
  </si>
  <si>
    <t>722224122R</t>
  </si>
  <si>
    <t>Ventil přivzdušňovací nebo odvzdušňovací G 1/2 PN 10 s jedním závitem</t>
  </si>
  <si>
    <t>-1065969843</t>
  </si>
  <si>
    <t>3*1</t>
  </si>
  <si>
    <t>722231072</t>
  </si>
  <si>
    <t>Ventil zpětný mosazný G 1/2 PN 10 do 110°C se dvěma závity</t>
  </si>
  <si>
    <t>818026834</t>
  </si>
  <si>
    <t>722231073</t>
  </si>
  <si>
    <t>Ventil zpětný mosazný G 3/4 PN 10 do 110°C se dvěma závity</t>
  </si>
  <si>
    <t>1616589542</t>
  </si>
  <si>
    <t>722231074</t>
  </si>
  <si>
    <t>Ventil zpětný mosazný G 1 PN 10 do 110°C se dvěma závity</t>
  </si>
  <si>
    <t>1262215225</t>
  </si>
  <si>
    <t>722231077</t>
  </si>
  <si>
    <t>Ventil zpětný mosazný G 2 PN 10 do 110°C se dvěma závity</t>
  </si>
  <si>
    <t>881228642</t>
  </si>
  <si>
    <t>722231091R</t>
  </si>
  <si>
    <t>Ventil termoregulační DN 15 (G 3/4) + izolační pouzdro</t>
  </si>
  <si>
    <t>1801626291</t>
  </si>
  <si>
    <t>722231143</t>
  </si>
  <si>
    <t>Ventil závitový pojistný rohový G 1</t>
  </si>
  <si>
    <t>317481851</t>
  </si>
  <si>
    <t>722232061</t>
  </si>
  <si>
    <t>Kohout kulový přímý G 1/2 PN 42 do 185°C vnitřní závit s vypouštěním</t>
  </si>
  <si>
    <t>-67616660</t>
  </si>
  <si>
    <t>722232063</t>
  </si>
  <si>
    <t>Kohout kulový přímý G 1 PN 42 do 185°C vnitřní závit s vypouštěním</t>
  </si>
  <si>
    <t>-343809694</t>
  </si>
  <si>
    <t>722232066</t>
  </si>
  <si>
    <t>Kohout kulový přímý G 2 PN 42 do 185°C vnitřní závit s vypouštěním</t>
  </si>
  <si>
    <t>-951544056</t>
  </si>
  <si>
    <t>722232122</t>
  </si>
  <si>
    <t>Kohout kulový přímý G 1/2 PN 42 do 185°C plnoprůtokový vnitřní závit</t>
  </si>
  <si>
    <t>-231128692</t>
  </si>
  <si>
    <t>3+2</t>
  </si>
  <si>
    <t>722232123</t>
  </si>
  <si>
    <t>Kohout kulový přímý G 3/4 PN 42 do 185°C plnoprůtokový vnitřní závit</t>
  </si>
  <si>
    <t>1248680350</t>
  </si>
  <si>
    <t>2+2+2</t>
  </si>
  <si>
    <t>722232124</t>
  </si>
  <si>
    <t>Kohout kulový přímý G 1 PN 42 do 185°C plnoprůtokový vnitřní závit</t>
  </si>
  <si>
    <t>-438214460</t>
  </si>
  <si>
    <t>722232501</t>
  </si>
  <si>
    <t>Potrubní oddělovač G 1/2 PN 10 do 65°C vnější závit</t>
  </si>
  <si>
    <t>-1019445337</t>
  </si>
  <si>
    <t>722234263</t>
  </si>
  <si>
    <t>Filtr mosazný G 1/2 PN 16 do 120°C s 2x vnitřním závitem</t>
  </si>
  <si>
    <t>-1134530318</t>
  </si>
  <si>
    <t>722234264</t>
  </si>
  <si>
    <t>Filtr mosazný G 3/4 PN 16 do 120°C s 2x vnitřním závitem</t>
  </si>
  <si>
    <t>1780567855</t>
  </si>
  <si>
    <t>722254115R</t>
  </si>
  <si>
    <t>Hydrantová skříň vnitřní s výzbrojí D 19 polyesterová hadice</t>
  </si>
  <si>
    <t>-481507615</t>
  </si>
  <si>
    <t>722262211</t>
  </si>
  <si>
    <t>Vodoměr závitový jednovtokový suchoběžný do 40°C G 1/2 x 80 mm Qn 1,5 m3/h horizontální</t>
  </si>
  <si>
    <t>-1892744193</t>
  </si>
  <si>
    <t>722290226</t>
  </si>
  <si>
    <t>Zkouška těsnosti vodovodního potrubí závitového do DN 50</t>
  </si>
  <si>
    <t>1621156286</t>
  </si>
  <si>
    <t>102,9+88,4+20,2+3+34,5</t>
  </si>
  <si>
    <t>722290234</t>
  </si>
  <si>
    <t>Proplach a dezinfekce vodovodního potrubí do DN 80</t>
  </si>
  <si>
    <t>-1678740267</t>
  </si>
  <si>
    <t>249</t>
  </si>
  <si>
    <t>722290822</t>
  </si>
  <si>
    <t>Přemístění vnitrostaveništní demontovaných hmot pro vnitřní vodovod v objektech výšky do 12 m</t>
  </si>
  <si>
    <t>-2133462568</t>
  </si>
  <si>
    <t>998722102</t>
  </si>
  <si>
    <t>Přesun hmot tonážní pro vnitřní vodovod v objektech v do 12 m</t>
  </si>
  <si>
    <t>1011924913</t>
  </si>
  <si>
    <t>724</t>
  </si>
  <si>
    <t>Zdravotechnika - strojní vybavení</t>
  </si>
  <si>
    <t>724141221R</t>
  </si>
  <si>
    <t>Cirkulační čerpadlo teplé vody DN20, mokroběžné závitové, Qmin=0,1 l/s, Hmin=3,1 m, 230V</t>
  </si>
  <si>
    <t>809216335</t>
  </si>
  <si>
    <t>724234108R</t>
  </si>
  <si>
    <t>Tlaková nádoba tlaková o objemu 25 l + průtočná armatura 3/4</t>
  </si>
  <si>
    <t>1091963438</t>
  </si>
  <si>
    <t>998724102</t>
  </si>
  <si>
    <t>Přesun hmot tonážní pro strojní vybavení v objektech v do 12 m</t>
  </si>
  <si>
    <t>-1154169040</t>
  </si>
  <si>
    <t>725110811</t>
  </si>
  <si>
    <t>Demontáž klozetů splachovací s nádrží</t>
  </si>
  <si>
    <t>700103409</t>
  </si>
  <si>
    <t>725112022</t>
  </si>
  <si>
    <t>Klozet keramický závěsný na nosné stěny s hlubokým splachováním odpad vodorovný</t>
  </si>
  <si>
    <t>806265508</t>
  </si>
  <si>
    <t>725121527</t>
  </si>
  <si>
    <t>Pisoárový záchodek automatický s integrovaným napájecím zdrojem</t>
  </si>
  <si>
    <t>-1378136556</t>
  </si>
  <si>
    <t>725122817</t>
  </si>
  <si>
    <t>Demontáž pisoárových stání bez nádrže a jedním záchodkem</t>
  </si>
  <si>
    <t>-1180434635</t>
  </si>
  <si>
    <t>725210821</t>
  </si>
  <si>
    <t>Demontáž umyvadel bez výtokových armatur</t>
  </si>
  <si>
    <t>1196897071</t>
  </si>
  <si>
    <t>725211617</t>
  </si>
  <si>
    <t>Umyvadlo keramické bílé šířky 600 mm s krytem na sifon připevněné na stěnu šrouby</t>
  </si>
  <si>
    <t>-216320162</t>
  </si>
  <si>
    <t>725240811</t>
  </si>
  <si>
    <t>Demontáž kabin sprchových bez výtokových armatur</t>
  </si>
  <si>
    <t>1301786146</t>
  </si>
  <si>
    <t>725241213</t>
  </si>
  <si>
    <t>Vanička sprchová z litého polymermramoru čtvercová 900x900 mm</t>
  </si>
  <si>
    <t>1843303827</t>
  </si>
  <si>
    <t>725241216</t>
  </si>
  <si>
    <t>Vanička sprchová z litého polymermramoru obdélníková 1000x800 mm</t>
  </si>
  <si>
    <t>-1481463780</t>
  </si>
  <si>
    <t>725241217</t>
  </si>
  <si>
    <t>Vanička sprchová z litého polymermramoru obdélníkovává 1200x800 mm</t>
  </si>
  <si>
    <t>-296283894</t>
  </si>
  <si>
    <t>725241223</t>
  </si>
  <si>
    <t>Vanička sprchová z litého polymermramoru čtvrtkruhová 900x900 mm</t>
  </si>
  <si>
    <t>-639505471</t>
  </si>
  <si>
    <t>725244142</t>
  </si>
  <si>
    <t>Dveře sprchové polorámové skleněné tl. 6 mm otvíravé jednokřídlové do niky na vaničku šířky 800 mm</t>
  </si>
  <si>
    <t>-1261496541</t>
  </si>
  <si>
    <t>725244143</t>
  </si>
  <si>
    <t>Dveře sprchové polorámové skleněné tl. 6 mm otvíravé jednokřídlové do niky na vaničku šířky 900 mm</t>
  </si>
  <si>
    <t>-395467537</t>
  </si>
  <si>
    <t>725244155</t>
  </si>
  <si>
    <t>Dveře sprchové polorámové skleněné tl. 6 mm otvíravé dvoukřídlové do niky na vaničku šířky 1200 mm</t>
  </si>
  <si>
    <t>-508166171</t>
  </si>
  <si>
    <t>725244843</t>
  </si>
  <si>
    <t>Zástěna sprchová rohová polorámová skleněná tl. 6 mm dveře otvíravé dvoukřídlové na čtvrtkruhovou vaničku 900x900 mm</t>
  </si>
  <si>
    <t>-889427632</t>
  </si>
  <si>
    <t>725330820</t>
  </si>
  <si>
    <t>Demontáž výlevka diturvitová</t>
  </si>
  <si>
    <t>-928532314</t>
  </si>
  <si>
    <t>725590811</t>
  </si>
  <si>
    <t>Přemístění vnitrostaveništní demontovaných zařizovacích předmětů v objektech výšky do 6 m</t>
  </si>
  <si>
    <t>-40014004</t>
  </si>
  <si>
    <t>725813111</t>
  </si>
  <si>
    <t>Ventil rohový bez připojovací trubičky nebo flexi hadičky G 1/2</t>
  </si>
  <si>
    <t>1517706729</t>
  </si>
  <si>
    <t>2*6+1</t>
  </si>
  <si>
    <t>55190001</t>
  </si>
  <si>
    <t>flexi hadice ohebná sanitární D 9x13mm FF 3/8" 500mm</t>
  </si>
  <si>
    <t>2019759065</t>
  </si>
  <si>
    <t>725820801</t>
  </si>
  <si>
    <t>Demontáž baterie nástěnné do G 3 / 4</t>
  </si>
  <si>
    <t>1925821276</t>
  </si>
  <si>
    <t>6+8+2</t>
  </si>
  <si>
    <t>725822613</t>
  </si>
  <si>
    <t>Baterie umyvadlová stojánková páková s výpustí</t>
  </si>
  <si>
    <t>-1743514392</t>
  </si>
  <si>
    <t>725841313R</t>
  </si>
  <si>
    <t>Baterie sprchová podomítková termostatická vč. tyče, ruční sprchy a držáku</t>
  </si>
  <si>
    <t>-107306456</t>
  </si>
  <si>
    <t>1+3+2+2</t>
  </si>
  <si>
    <t>725851325</t>
  </si>
  <si>
    <t>Ventil odpadní umyvadlový bez přepadu G 5/4</t>
  </si>
  <si>
    <t>-483861732</t>
  </si>
  <si>
    <t>725861102</t>
  </si>
  <si>
    <t>Zápachová uzávěrka pro umyvadla DN 40</t>
  </si>
  <si>
    <t>1095538963</t>
  </si>
  <si>
    <t>725865312</t>
  </si>
  <si>
    <t>Zápachová uzávěrka sprchových van DN 40/50 s kulovým kloubem na odtoku a odpadním ventilem</t>
  </si>
  <si>
    <t>-1207786317</t>
  </si>
  <si>
    <t>3+2+2+1</t>
  </si>
  <si>
    <t>725980122</t>
  </si>
  <si>
    <t>Dvířka 15/20</t>
  </si>
  <si>
    <t>1741694569</t>
  </si>
  <si>
    <t>725980123</t>
  </si>
  <si>
    <t>Dvířka 30/30</t>
  </si>
  <si>
    <t>-145611420</t>
  </si>
  <si>
    <t>998725102</t>
  </si>
  <si>
    <t>Přesun hmot tonážní pro zařizovací předměty v objektech v do 12 m</t>
  </si>
  <si>
    <t>290431021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</si>
  <si>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</si>
  <si>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</si>
  <si>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</si>
  <si>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</si>
  <si>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1707451067</t>
  </si>
  <si>
    <t>726191002</t>
  </si>
  <si>
    <t>Souprava pro předstěnovou montáž</t>
  </si>
  <si>
    <t>365780693</t>
  </si>
  <si>
    <t>998726112</t>
  </si>
  <si>
    <t>Přesun hmot tonážní pro instalační prefabrikáty v objektech v do 12 m</t>
  </si>
  <si>
    <t>-74349858</t>
  </si>
  <si>
    <t>727</t>
  </si>
  <si>
    <t>Zdravotechnika - požární ochrana</t>
  </si>
  <si>
    <t>727111202</t>
  </si>
  <si>
    <t>Prostup předizolovaného kovového potrubí D 25 mm stropem tl 15 cm požární odolnost EI 60-120</t>
  </si>
  <si>
    <t>-796158548</t>
  </si>
  <si>
    <t>1+1 "d20"</t>
  </si>
  <si>
    <t>2+1+1 "d25"</t>
  </si>
  <si>
    <t>727111204</t>
  </si>
  <si>
    <t>Prostup předizolovaného kovového potrubí D 33 mm stropem tl 15 cm požární odolnost EI 60-120</t>
  </si>
  <si>
    <t>1940455550</t>
  </si>
  <si>
    <t>1+1 "d32"</t>
  </si>
  <si>
    <t>727111206</t>
  </si>
  <si>
    <t>Prostup předizolovaného kovového potrubí D 54 mm stropem tl 15 cm požární odolnost EI 60-120</t>
  </si>
  <si>
    <t>-1463390068</t>
  </si>
  <si>
    <t>1 "d50"</t>
  </si>
  <si>
    <t>727111207</t>
  </si>
  <si>
    <t>Prostup předizolovaného kovového potrubí D 76 mm stropem tl 15 cm požární odolnost EI 60-120</t>
  </si>
  <si>
    <t>-1210251455</t>
  </si>
  <si>
    <t>1 "d63"</t>
  </si>
  <si>
    <t>727111543</t>
  </si>
  <si>
    <t>Prostup kovového potrubí D 33 mm stropem tl 15cm bez izolace požární odolnost EI 120</t>
  </si>
  <si>
    <t>478889086</t>
  </si>
  <si>
    <t>1 "DN 25"</t>
  </si>
  <si>
    <t>727111544</t>
  </si>
  <si>
    <t>Prostup kovového potrubí D 50 mm stropem tl 15cm bez izolace požární odolnost EI 120</t>
  </si>
  <si>
    <t>-171094607</t>
  </si>
  <si>
    <t>2 "DN 32"</t>
  </si>
  <si>
    <t>727111545</t>
  </si>
  <si>
    <t>Prostup kovového potrubí D 76 mm stropem tl 15cm bez izolace požární odolnost EI 120</t>
  </si>
  <si>
    <t>131064418</t>
  </si>
  <si>
    <t>1 "DN 50"</t>
  </si>
  <si>
    <t>727121103</t>
  </si>
  <si>
    <t>Protipožární manžeta D 50 mm z jedné strany dělící konstrukce požární odolnost EI 90</t>
  </si>
  <si>
    <t>1262465494</t>
  </si>
  <si>
    <t>727121105</t>
  </si>
  <si>
    <t>Protipožární manžeta D 75 mm z jedné strany dělící konstrukce požární odolnost EI 90</t>
  </si>
  <si>
    <t>-1978737044</t>
  </si>
  <si>
    <t>727121107</t>
  </si>
  <si>
    <t>Protipožární manžeta D 110 mm z jedné strany dělící konstrukce požární odolnost EI 90</t>
  </si>
  <si>
    <t>-222112839</t>
  </si>
  <si>
    <t>783617613</t>
  </si>
  <si>
    <t>Krycí dvojnásobný syntetický samozákladující nátěr potrubí DN do 50 mm</t>
  </si>
  <si>
    <t>435545614</t>
  </si>
  <si>
    <t>6,2+12,8+30,2</t>
  </si>
  <si>
    <t>HZS2212</t>
  </si>
  <si>
    <t>Hodinová zúčtovací sazba instalatér odborný</t>
  </si>
  <si>
    <t>33943942</t>
  </si>
  <si>
    <t>A.3 - Plynová zařízení</t>
  </si>
  <si>
    <t xml:space="preserve">    723 - Zdravotechnika - vnitřní plynovod</t>
  </si>
  <si>
    <t>M - Práce a dodávky M</t>
  </si>
  <si>
    <t xml:space="preserve">    23-M - Montáže potrubí</t>
  </si>
  <si>
    <t xml:space="preserve">    58-M - Revize vyhrazených technických zařízení</t>
  </si>
  <si>
    <t>-607777229</t>
  </si>
  <si>
    <t>0,3+0,15+0,15+0,35</t>
  </si>
  <si>
    <t>1182775251</t>
  </si>
  <si>
    <t>0,019</t>
  </si>
  <si>
    <t>-1423936657</t>
  </si>
  <si>
    <t>10*0,019</t>
  </si>
  <si>
    <t>5313312</t>
  </si>
  <si>
    <t>997013601</t>
  </si>
  <si>
    <t>Poplatek za uložení na skládce (skládkovné) stavebního odpadu betonového kód odpadu 17 01 01</t>
  </si>
  <si>
    <t>1597472253</t>
  </si>
  <si>
    <t>723</t>
  </si>
  <si>
    <t>Zdravotechnika - vnitřní plynovod</t>
  </si>
  <si>
    <t>723150304</t>
  </si>
  <si>
    <t>Potrubí ocelové hladké černé bezešvé spojované svařováním tvářené za tepla D 32x2,6 mm</t>
  </si>
  <si>
    <t>-1277680545</t>
  </si>
  <si>
    <t>723150341</t>
  </si>
  <si>
    <t>Redukce zhotovená kováním přes 1 DN DN 32/20</t>
  </si>
  <si>
    <t>1655890944</t>
  </si>
  <si>
    <t>723150366</t>
  </si>
  <si>
    <t>Chránička D 44,5x2,6 mm</t>
  </si>
  <si>
    <t>985110724</t>
  </si>
  <si>
    <t>0,5+0,4+0,4+0,6</t>
  </si>
  <si>
    <t>723150801</t>
  </si>
  <si>
    <t>Demontáž potrubí ocelové hladké svařované do D 32</t>
  </si>
  <si>
    <t>1455644442</t>
  </si>
  <si>
    <t>723190121R</t>
  </si>
  <si>
    <t>Přípojka plynovodní nerezová hadice G1 F x G1 M délky od 20 do 40 cm spojovaná na závit</t>
  </si>
  <si>
    <t>-1762397645</t>
  </si>
  <si>
    <t>723190253</t>
  </si>
  <si>
    <t>Výpustky plynovodní vedení a upevnění DN 25</t>
  </si>
  <si>
    <t>884563911</t>
  </si>
  <si>
    <t>723190901</t>
  </si>
  <si>
    <t>Uzavření,otevření plynovodního potrubí při opravě</t>
  </si>
  <si>
    <t>-1526134635</t>
  </si>
  <si>
    <t>723190907</t>
  </si>
  <si>
    <t>Odvzdušnění nebo napuštění plynovodního potrubí</t>
  </si>
  <si>
    <t>-1676549984</t>
  </si>
  <si>
    <t>723231163</t>
  </si>
  <si>
    <t>Kohout kulový přímý G 3/4 PN 42 do 185°C plnoprůtokový vnitřní závit těžká řada</t>
  </si>
  <si>
    <t>-787647991</t>
  </si>
  <si>
    <t>723231164</t>
  </si>
  <si>
    <t>Kohout kulový přímý G 1 PN 42 do 185°C plnoprůtokový vnitřní závit těžká řada</t>
  </si>
  <si>
    <t>709676012</t>
  </si>
  <si>
    <t>723290822</t>
  </si>
  <si>
    <t>Přemístění vnitrostaveništní demontovaných hmot pro vnitřní plynovod v objektech výšky do 12 m</t>
  </si>
  <si>
    <t>-658311061</t>
  </si>
  <si>
    <t>998723102</t>
  </si>
  <si>
    <t>Přesun hmot tonážní pro vnitřní plynovod v objektech v do 12 m</t>
  </si>
  <si>
    <t>433896881</t>
  </si>
  <si>
    <t>724231128R</t>
  </si>
  <si>
    <t>Tlakoměr</t>
  </si>
  <si>
    <t>-972130357</t>
  </si>
  <si>
    <t>727111503</t>
  </si>
  <si>
    <t>Prostup kovového potrubí D 33 mm příčkou tl 10cm bez izolace požární odolnost EI 120</t>
  </si>
  <si>
    <t>1216474908</t>
  </si>
  <si>
    <t>536671271</t>
  </si>
  <si>
    <t>Práce a dodávky M</t>
  </si>
  <si>
    <t>23-M</t>
  </si>
  <si>
    <t>Montáže potrubí</t>
  </si>
  <si>
    <t>230230001</t>
  </si>
  <si>
    <t>Předběžná tlaková zkouška vodou DN 50</t>
  </si>
  <si>
    <t>-229348491</t>
  </si>
  <si>
    <t>230230016</t>
  </si>
  <si>
    <t>Hlavní tlaková zkouška vzduchem 0,6 MPa DN 50</t>
  </si>
  <si>
    <t>1600897958</t>
  </si>
  <si>
    <t>230230076</t>
  </si>
  <si>
    <t>Čištění potrubí PN 38 6416 DN 200</t>
  </si>
  <si>
    <t>-364951133</t>
  </si>
  <si>
    <t>58-M</t>
  </si>
  <si>
    <t>Revize vyhrazených technických zařízení</t>
  </si>
  <si>
    <t>580506002</t>
  </si>
  <si>
    <t>Kontrola souladu provedené instalace domovního plynovodu dl do 50 m s projektovou dokumentací</t>
  </si>
  <si>
    <t>úsek</t>
  </si>
  <si>
    <t>572283759</t>
  </si>
  <si>
    <t>580507201</t>
  </si>
  <si>
    <t>Kontrola umístění a připojení plynového kotle do 50 kW</t>
  </si>
  <si>
    <t>1272003697</t>
  </si>
  <si>
    <t>HZS2213R</t>
  </si>
  <si>
    <t>Revize plynovodu</t>
  </si>
  <si>
    <t>-391798614</t>
  </si>
  <si>
    <t>A.4 - Vytápění</t>
  </si>
  <si>
    <t>OST - Ostatní</t>
  </si>
  <si>
    <t xml:space="preserve">    O01 - Ostatní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</si>
  <si>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</si>
  <si>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</si>
  <si>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</si>
  <si>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</si>
  <si>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</si>
  <si>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</t>
  </si>
  <si>
    <t>Ostatní</t>
  </si>
  <si>
    <t>O01</t>
  </si>
  <si>
    <t>0030101</t>
  </si>
  <si>
    <t>Ekologická likvidace demontovaného materiálu</t>
  </si>
  <si>
    <t>-1963590069</t>
  </si>
  <si>
    <t>0030201</t>
  </si>
  <si>
    <t>Požární těsnění prostupů potrubí do DN50 stavebními konstrukcemi mezi požárními úseky typu EI 30 - EI 90 (materiál upřesněn projektem PBS a systémovým řešením dodavatele)</t>
  </si>
  <si>
    <t>ks</t>
  </si>
  <si>
    <t>-1062916461</t>
  </si>
  <si>
    <t xml:space="preserve">potrubní rozvody a stoupačky UT v ocelovém a měděném potrubí do DN50: </t>
  </si>
  <si>
    <t>(2+13)*2</t>
  </si>
  <si>
    <t>713463312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</si>
  <si>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přes 50 do 10</t>
  </si>
  <si>
    <t>-593947211</t>
  </si>
  <si>
    <t>63154610</t>
  </si>
  <si>
    <t>pouzdro izolační potrubní s jednostrannou Al fólií max. 250/100 °C 108/50 mm</t>
  </si>
  <si>
    <t>180376884</t>
  </si>
  <si>
    <t>713463411</t>
  </si>
  <si>
    <t>Montáž izolace tepelné potrubí a ohybů tvarovkami nebo deskami potrubními pouzdry návlekovými izolačními hadicemi potrubí a ohybů</t>
  </si>
  <si>
    <t>486521816</t>
  </si>
  <si>
    <t>49+18+25+56+93+12</t>
  </si>
  <si>
    <t>28377106R</t>
  </si>
  <si>
    <t>izolace tepelná potrubí z pěnového polyetylenu 18 x 30 mm</t>
  </si>
  <si>
    <t>-431691159</t>
  </si>
  <si>
    <t>28377046R</t>
  </si>
  <si>
    <t>izolace tepelná potrubí z pěnového polyetylenu 22 x 30 mm</t>
  </si>
  <si>
    <t>91895788</t>
  </si>
  <si>
    <t>28377049R</t>
  </si>
  <si>
    <t>izolace tepelná potrubí z pěnového polyetylenu 28 x 30 mm</t>
  </si>
  <si>
    <t>1522092893</t>
  </si>
  <si>
    <t>28377056R</t>
  </si>
  <si>
    <t>izolace tepelná potrubí z pěnového polyetylenu 35 x 30 mm</t>
  </si>
  <si>
    <t>-560007695</t>
  </si>
  <si>
    <t>28377060R</t>
  </si>
  <si>
    <t>izolace tepelná potrubí z pěnového polyetylenu 42 x 30 mm</t>
  </si>
  <si>
    <t>595403354</t>
  </si>
  <si>
    <t>28377063R</t>
  </si>
  <si>
    <t>izolace tepelná potrubí z pěnového polyetylenu 48 x 30 mm</t>
  </si>
  <si>
    <t>-1635338050</t>
  </si>
  <si>
    <t>59030975R</t>
  </si>
  <si>
    <t>páska okrajová izolační  š 50mm</t>
  </si>
  <si>
    <t>1989168936</t>
  </si>
  <si>
    <t>59051440R</t>
  </si>
  <si>
    <t>spojka PVC pro izolace</t>
  </si>
  <si>
    <t>330139621</t>
  </si>
  <si>
    <t>253*4</t>
  </si>
  <si>
    <t>Přesun hmot pro izolace tepelné stanovený z hmotnosti přesunovaného materiálu vodorovná dopravní vzdálenost do 50 m v objektech výšky přes 6 m do 12 m</t>
  </si>
  <si>
    <t>-1990185013</t>
  </si>
  <si>
    <t>731</t>
  </si>
  <si>
    <t>Ústřední vytápění - kotelny</t>
  </si>
  <si>
    <t>731244493</t>
  </si>
  <si>
    <t>Kotle ocelové teplovodní plynové závěsné kondenzační montáž kotlů kondenzačních ostatních typů o výkonu přes 20 do 28 kW</t>
  </si>
  <si>
    <t>-190951596</t>
  </si>
  <si>
    <t>731244493R1</t>
  </si>
  <si>
    <t>Plynový závěsný kondenzační kotel o výkonu 5,2-25 kW (při 80/60°C), s kaskádovým modulačním řízením, s exp.nádobou 10 l, PV 3 bary, oběh.čerpadlem, emisní tř. NOx 5 (méně než 60 mg NOx/kWh</t>
  </si>
  <si>
    <t>-853999931</t>
  </si>
  <si>
    <t>731244493R2</t>
  </si>
  <si>
    <t>Oddělený systém odvodu spaliln a přívodu spal.vzduchu ke kondenz.kotli certifikovaným potrubím průř. 80 mm, vč. revizních otvorů a systémového vyústění nad střechu (rozv.délka cca 10 m)</t>
  </si>
  <si>
    <t>-1545117154</t>
  </si>
  <si>
    <t>731244493R3</t>
  </si>
  <si>
    <t>Ekvitermní regulátor pro kaskádové řízení dvou kondenz.kotlů s jednou topnou větví a ohřevem vody, týdenní regulace, vč. venkovního čidla a kaskádových modulů do kotlů (kompatibilních s regulátorem)</t>
  </si>
  <si>
    <t>395786908</t>
  </si>
  <si>
    <t>731244493R4</t>
  </si>
  <si>
    <t>Ohřívač vody stacionární 300 l, top.spirála 1,6 m2, šířka/hloubka 660/725 mm, výkon 1130 l (10/45°C) při 45 kW a průtoku 2,0 m3/h top.vody, hořčík.anoda, vnitř.smaltování (stejného výrobce s plynovými koti)</t>
  </si>
  <si>
    <t>87837488</t>
  </si>
  <si>
    <t>998731101</t>
  </si>
  <si>
    <t>Přesun hmot pro kotelny stanovený z hmotnosti přesunovaného materiálu vodorovná dopravní vzdálenost do 50 m v objektech výšky do 6 m</t>
  </si>
  <si>
    <t>1784203799</t>
  </si>
  <si>
    <t>732</t>
  </si>
  <si>
    <t>Ústřední vytápění - strojovny</t>
  </si>
  <si>
    <t>732113117</t>
  </si>
  <si>
    <t>Hydraulické vyrovnávače dynamických tlaků závitové PN 6 G 6/4 (max. průtok 2,5 m3/h)</t>
  </si>
  <si>
    <t>1178202196</t>
  </si>
  <si>
    <t>732219301R</t>
  </si>
  <si>
    <t>Montáž ohříváků vody zásobníkových stojatých kombinovaných do 300 l</t>
  </si>
  <si>
    <t>1175351044</t>
  </si>
  <si>
    <t>732331616</t>
  </si>
  <si>
    <t>Nádoby expanzní tlakové s membránou bez pojistného ventilu se závitovým připojením PN 0,6 o objemu 50 l</t>
  </si>
  <si>
    <t>384406975</t>
  </si>
  <si>
    <t>732331778</t>
  </si>
  <si>
    <t>Nádoby expanzní tlakové - příslušenství k expanzním nádobám bezpečnostní uzávěr k měření tlaku G 1</t>
  </si>
  <si>
    <t>-1111206766</t>
  </si>
  <si>
    <t>732421412</t>
  </si>
  <si>
    <t>Čerpadla teplovodní závitová mokroběžná oběhová pro teplovodní vytápění (elektronicky řízená) PN 10, do 110°C DN přípojky/dopravní výška H (m) - čerpací výkon Q (m3/h) DN 25 / do 6,0 m / 2,8 m3/h</t>
  </si>
  <si>
    <t>1628313842</t>
  </si>
  <si>
    <t>732425001R</t>
  </si>
  <si>
    <t>Doplňovací automat se systémovým oddělovačem, 0,5 m3/h, 1/2", vč. regulace</t>
  </si>
  <si>
    <t>1848771695</t>
  </si>
  <si>
    <t>998732101</t>
  </si>
  <si>
    <t>Přesun hmot pro strojovny stanovený z hmotnosti přesunovaného materiálu vodorovná dopravní vzdálenost do 50 m v objektech výšky do 6 m</t>
  </si>
  <si>
    <t>647237139</t>
  </si>
  <si>
    <t>733</t>
  </si>
  <si>
    <t>Ústřední vytápění - rozvodné potrubí</t>
  </si>
  <si>
    <t>733111123</t>
  </si>
  <si>
    <t>Potrubí z trubek ocelových závitových bezešvých běžných nízkotlakých a středotlakých DN 15</t>
  </si>
  <si>
    <t>2147044265</t>
  </si>
  <si>
    <t>733111124</t>
  </si>
  <si>
    <t>Potrubí z trubek ocelových závitových bezešvých běžných nízkotlakých a středotlakých DN 20</t>
  </si>
  <si>
    <t>-949563721</t>
  </si>
  <si>
    <t>733111125</t>
  </si>
  <si>
    <t>Potrubí z trubek ocelových závitových bezešvých běžných nízkotlakých a středotlakých DN 25</t>
  </si>
  <si>
    <t>-1648500002</t>
  </si>
  <si>
    <t>733111126</t>
  </si>
  <si>
    <t>Potrubí z trubek ocelových závitových bezešvých běžných nízkotlakých a středotlakých DN 32</t>
  </si>
  <si>
    <t>505629567</t>
  </si>
  <si>
    <t>733111127</t>
  </si>
  <si>
    <t>Potrubí z trubek ocelových závitových bezešvých běžných nízkotlakých a středotlakých DN 40</t>
  </si>
  <si>
    <t>1861201422</t>
  </si>
  <si>
    <t>733190107</t>
  </si>
  <si>
    <t>Zkoušky těsnosti potrubí, manžety prostupové z trubek ocelových zkoušky těsnosti potrubí (za provozu) z trubek ocelových závitových DN do 40</t>
  </si>
  <si>
    <t>1915431847</t>
  </si>
  <si>
    <t>2+26+56+93</t>
  </si>
  <si>
    <t>733190108</t>
  </si>
  <si>
    <t>Zkoušky těsnosti potrubí, manžety prostupové z trubek ocelových zkoušky těsnosti potrubí (za provozu) z trubek ocelových závitových DN 40 do 50</t>
  </si>
  <si>
    <t>-771460140</t>
  </si>
  <si>
    <t>733223302</t>
  </si>
  <si>
    <t>Potrubí měděné tvrdé spojované lisováním DN 15 ÚT</t>
  </si>
  <si>
    <t>1429541142</t>
  </si>
  <si>
    <t>733223303</t>
  </si>
  <si>
    <t>Potrubí měděné tvrdé spojované lisováním DN 20 ÚT</t>
  </si>
  <si>
    <t>-17423093</t>
  </si>
  <si>
    <t>733223304</t>
  </si>
  <si>
    <t>Potrubí měděné tvrdé spojované lisováním DN 25 ÚT</t>
  </si>
  <si>
    <t>-1233388561</t>
  </si>
  <si>
    <t>733224222</t>
  </si>
  <si>
    <t>Potrubí z trubek měděných Příplatek k cenám za zhotovení přípojky z trubek měděných O 15/1</t>
  </si>
  <si>
    <t>178967815</t>
  </si>
  <si>
    <t>733224223</t>
  </si>
  <si>
    <t>Potrubí z trubek měděných Příplatek k cenám za zhotovení přípojky z trubek měděných O 18/1</t>
  </si>
  <si>
    <t>243561394</t>
  </si>
  <si>
    <t>733291101</t>
  </si>
  <si>
    <t>Zkoušky těsnosti potrubí z trubek měděných O do 35/1,5</t>
  </si>
  <si>
    <t>-1537257819</t>
  </si>
  <si>
    <t>15+305+24</t>
  </si>
  <si>
    <t>998733102</t>
  </si>
  <si>
    <t>Přesun hmot pro rozvody potrubí stanovený z hmotnosti přesunovaného materiálu vodorovná dopravní vzdálenost do 50 m v objektech výšky přes 6 do 12 m</t>
  </si>
  <si>
    <t>-531427523</t>
  </si>
  <si>
    <t>734</t>
  </si>
  <si>
    <t>Ústřední vytápění - armatury</t>
  </si>
  <si>
    <t>734211119</t>
  </si>
  <si>
    <t>Ventily odvzdušňovací závitové automatické PN 14 do 120°C G 3/8</t>
  </si>
  <si>
    <t>1648489592</t>
  </si>
  <si>
    <t>734220R01</t>
  </si>
  <si>
    <t>Přepouštěcí automatický ventil rohový DN15 rozsah 0,05-0,5 bar</t>
  </si>
  <si>
    <t>-1255194589</t>
  </si>
  <si>
    <t>734221532R</t>
  </si>
  <si>
    <t>Ventily radiátorové termostatické, bez hlavice ovládání PN 16 do 110°C rohové regulační G 1/2</t>
  </si>
  <si>
    <t>2081436746</t>
  </si>
  <si>
    <t>734221682R</t>
  </si>
  <si>
    <t>Hlavice termostatické, pro ovládání ventilů PN 10 do 110°C - otopných těles VK</t>
  </si>
  <si>
    <t>-479208594</t>
  </si>
  <si>
    <t>734221686</t>
  </si>
  <si>
    <t>Hlavice termostatické, pro ovládání ventilů PN 10 do 110°C</t>
  </si>
  <si>
    <t>-1518097903</t>
  </si>
  <si>
    <t>734242414</t>
  </si>
  <si>
    <t>Ventily zpětné závitové PN 16 do 110°C přímé G 1</t>
  </si>
  <si>
    <t>-1074376448</t>
  </si>
  <si>
    <t>734242415</t>
  </si>
  <si>
    <t>Ventily zpětné závitové PN 16 do 110°C přímé G 5/4</t>
  </si>
  <si>
    <t>-1042239158</t>
  </si>
  <si>
    <t>734242416</t>
  </si>
  <si>
    <t>Ventily zpětné závitové PN 16 do 110°C přímé G 6/4</t>
  </si>
  <si>
    <t>1921088518</t>
  </si>
  <si>
    <t>734251211</t>
  </si>
  <si>
    <t>Ventily pojistné závitové a čepové rohové provozní tlak od 2,5 do 6 bar G 1/2</t>
  </si>
  <si>
    <t>-804343995</t>
  </si>
  <si>
    <t>734261402</t>
  </si>
  <si>
    <t>Šroubení připojovací armatury radiátorů VK PN 10 do 110°C, regulační uzavíratelné rohové G 1/2</t>
  </si>
  <si>
    <t>15832975</t>
  </si>
  <si>
    <t>734261417</t>
  </si>
  <si>
    <t>Šroubení regulační radiátorové rohové s vypouštěním G 1/2</t>
  </si>
  <si>
    <t>995837994</t>
  </si>
  <si>
    <t>734291123</t>
  </si>
  <si>
    <t>Ostatní armatury kohouty plnicí a vypouštěcí PN 10 do 90°C G 1/2</t>
  </si>
  <si>
    <t>1562955404</t>
  </si>
  <si>
    <t>734291245</t>
  </si>
  <si>
    <t>Ostatní armatury filtry závitové PN 16 do 130°C přímé s vnitřními závity G 1 1/4</t>
  </si>
  <si>
    <t>1190081505</t>
  </si>
  <si>
    <t>734291246</t>
  </si>
  <si>
    <t>Ostatní armatury filtry závitové PN 16 do 130°C přímé s vnitřními závity G 1 1/2</t>
  </si>
  <si>
    <t>1169816581</t>
  </si>
  <si>
    <t>734292715</t>
  </si>
  <si>
    <t>Ostatní armatury kulové kohouty PN 42 do 185°C přímé vnitřní závit G 1</t>
  </si>
  <si>
    <t>-921516361</t>
  </si>
  <si>
    <t>734292716</t>
  </si>
  <si>
    <t>Ostatní armatury kulové kohouty PN 42 do 185°C přímé vnitřní závit G 1 1/4</t>
  </si>
  <si>
    <t>-446289009</t>
  </si>
  <si>
    <t>734292717</t>
  </si>
  <si>
    <t>Ostatní armatury kulové kohouty PN 42 do 185°C přímé vnitřní závit G 1 1/2</t>
  </si>
  <si>
    <t>581448573</t>
  </si>
  <si>
    <t>734411101</t>
  </si>
  <si>
    <t>Teploměry technické s pevným stonkem a jímkou zadní připojení (axiální) průměr 63 mm délka stonku 50 mm</t>
  </si>
  <si>
    <t>1927231583</t>
  </si>
  <si>
    <t>734421101</t>
  </si>
  <si>
    <t>Tlakoměry s pevným stonkem a zpětnou klapkou spodní připojení (radiální) tlaku 0–16 bar průměru 50 mm</t>
  </si>
  <si>
    <t>-1363052231</t>
  </si>
  <si>
    <t>734424101</t>
  </si>
  <si>
    <t>Tlakoměry kondenzační smyčky k přivaření, PN 250 do 300 st.C zahnuté s tlakoměr. kohoutem 1/2"</t>
  </si>
  <si>
    <t>2019688398</t>
  </si>
  <si>
    <t>734494213</t>
  </si>
  <si>
    <t>Měřicí armatury návarky s trubkovým závitem G 1/2</t>
  </si>
  <si>
    <t>-547354783</t>
  </si>
  <si>
    <t>998734102</t>
  </si>
  <si>
    <t>Přesun hmot pro armatury stanovený z hmotnosti přesunovaného materiálu vodorovná dopravní vzdálenost do 50 m v objektech výšky přes 6 do 12 m</t>
  </si>
  <si>
    <t>-1015962085</t>
  </si>
  <si>
    <t>735</t>
  </si>
  <si>
    <t>Ústřední vytápění - otopná tělesa</t>
  </si>
  <si>
    <t>735151272</t>
  </si>
  <si>
    <t>Otopná tělesa panelová jednodesková PN 1,0 MPa, T do 110°C s jednou přídavnou přestupní plochou výšky tělesa 600 mm stavební délky / výkonu 500 mm / 501 W</t>
  </si>
  <si>
    <t>1506060214</t>
  </si>
  <si>
    <t>735151472</t>
  </si>
  <si>
    <t>Otopná tělesa panelová dvoudesková PN 1,0 MPa, T do 110°C s jednou přídavnou přestupní plochou výšky tělesa 600 mm stavební délky / výkonu 500 mm / 644 W</t>
  </si>
  <si>
    <t>-1962134500</t>
  </si>
  <si>
    <t>735151474</t>
  </si>
  <si>
    <t>Otopná tělesa panelová dvoudesková PN 1,0 MPa, T do 110°C s jednou přídavnou přestupní plochou výšky tělesa 600 mm stavební délky / výkonu 700 mm / 902 W</t>
  </si>
  <si>
    <t>264410800</t>
  </si>
  <si>
    <t>735151477</t>
  </si>
  <si>
    <t>Otopná tělesa panelová dvoudesková PN 1,0 MPa, T do 110°C s jednou přídavnou přestupní plochou výšky tělesa 600 mm stavební délky / výkonu 1000 mm / 1288 W</t>
  </si>
  <si>
    <t>1472088170</t>
  </si>
  <si>
    <t>735151480</t>
  </si>
  <si>
    <t>Otopná tělesa panelová dvoudesková PN 1,0 MPa, T do 110°C s jednou přídavnou přestupní plochou výšky tělesa 600 mm stavební délky / výkonu 1400 mm / 1803 W</t>
  </si>
  <si>
    <t>1671368564</t>
  </si>
  <si>
    <t>735151482</t>
  </si>
  <si>
    <t>Otopná tělesa panelová dvoudesková PN 1,0 MPa, T do 110°C s jednou přídavnou přestupní plochou výšky tělesa 600 mm stavební délky / výkonu 1800 mm / 2318 W</t>
  </si>
  <si>
    <t>-1951020412</t>
  </si>
  <si>
    <t>735151579</t>
  </si>
  <si>
    <t>Otopná tělesa panelová dvoudesková PN 1,0 MPa, T do 110°C se dvěma přídavnými přestupními plochami výšky tělesa 600 mm stavební délky / výkonu 1200 mm / 2015 W</t>
  </si>
  <si>
    <t>-1935263865</t>
  </si>
  <si>
    <t>735151580</t>
  </si>
  <si>
    <t>Otopná tělesa panelová dvoudesková PN 1,0 MPa, T do 110°C se dvěma přídavnými přestupními plochami výšky tělesa 600 mm stavební délky / výkonu 1400 mm / 2351 W</t>
  </si>
  <si>
    <t>-274827634</t>
  </si>
  <si>
    <t>735151581</t>
  </si>
  <si>
    <t>Otopná tělesa panelová dvoudesková PN 1,0 MPa, T do 110°C se dvěma přídavnými přestupními plochami výšky tělesa 600 mm stavební délky / výkonu 1600 mm / 2686 W</t>
  </si>
  <si>
    <t>-816906339</t>
  </si>
  <si>
    <t>735151594</t>
  </si>
  <si>
    <t>Otopná tělesa panelová dvoudesková PN 1,0 MPa, T do 110°C se dvěma přídavnými přestupními plochami výšky tělesa 900 mm stavební délky / výkonu 700 mm / 1619 W</t>
  </si>
  <si>
    <t>594855194</t>
  </si>
  <si>
    <t>735151595</t>
  </si>
  <si>
    <t>Otopná tělesa panelová dvoudesková PN 1,0 MPa, T do 110°C se dvěma přídavnými přestupními plochami výšky tělesa 900 mm stavební délky / výkonu 800 mm / 1850 W</t>
  </si>
  <si>
    <t>-524679175</t>
  </si>
  <si>
    <t>735151596</t>
  </si>
  <si>
    <t>Otopná tělesa panelová dvoudesková PN 1,0 MPa, T do 110°C se dvěma přídavnými přestupními plochami výšky tělesa 900 mm stavební délky / výkonu 900 mm / 2082 W</t>
  </si>
  <si>
    <t>-292103931</t>
  </si>
  <si>
    <t>735151597</t>
  </si>
  <si>
    <t>Otopná tělesa panelová dvoudesková PN 1,0 MPa, T do 110°C se dvěma přídavnými přestupními plochami výšky tělesa 900 mm stavební délky / výkonu 1000 mm / 2313 W</t>
  </si>
  <si>
    <t>1884533981</t>
  </si>
  <si>
    <t>735151694</t>
  </si>
  <si>
    <t>Otopná tělesa panelová třídesková PN 1,0 MPa, T do 110°C se třemi přídavnými přestupními plochami výšky tělesa 900 mm stavební délky / výkonu 700 mm / 2330 W</t>
  </si>
  <si>
    <t>1097553768</t>
  </si>
  <si>
    <t>735152277</t>
  </si>
  <si>
    <t>Otopná tělesa panelová VK jednodesková PN 1,0 MPa, T do 110°C s jednou přídavnou přestupní plochou výšky tělesa 600 mm stavební délky / výkonu 1000 mm / 1002 W</t>
  </si>
  <si>
    <t>1923896545</t>
  </si>
  <si>
    <t>735152277R</t>
  </si>
  <si>
    <t>Otopná tělesa panelová VK jednodesková PN 1,0 MPa, T do 110°C s jednou přídavnou přestupní plochou výšky tělesa 600 mm stavební délky / výkonu 1000 mm / 1002 W, levé připojení</t>
  </si>
  <si>
    <t>-8232077</t>
  </si>
  <si>
    <t>735152278</t>
  </si>
  <si>
    <t>Otopná tělesa panelová VK jednodesková PN 1,0 MPa, T do 110°C s jednou přídavnou přestupní plochou výšky tělesa 600 mm stavební délky / výkonu 1100 mm / 1102 W</t>
  </si>
  <si>
    <t>-1932465244</t>
  </si>
  <si>
    <t>735152280</t>
  </si>
  <si>
    <t>Otopná tělesa panelová VK jednodesková PN 1,0 MPa, T do 110°C s jednou přídavnou přestupní plochou výšky tělesa 600 mm stavební délky / výkonu 1400 mm / 1403 W</t>
  </si>
  <si>
    <t>1818234184</t>
  </si>
  <si>
    <t>735152280R</t>
  </si>
  <si>
    <t>Otopná tělesa panelová VK jednodesková PN 1,0 MPa, T do 110°C s jednou přídavnou přestupní plochou výšky tělesa 600 mm stavební délky / výkonu 1400 mm / 1403 W, levé připojení</t>
  </si>
  <si>
    <t>-275566626</t>
  </si>
  <si>
    <t>735152281</t>
  </si>
  <si>
    <t>Otopná tělesa panelová VK jednodesková PN 1,0 MPa, T do 110°C s jednou přídavnou přestupní plochou výšky tělesa 600 mm stavební délky / výkonu 1600 mm / 1603 W</t>
  </si>
  <si>
    <t>-1809361078</t>
  </si>
  <si>
    <t>735152281R</t>
  </si>
  <si>
    <t>Otopná tělesa panelová VK jednodesková PN 1,0 MPa, T do 110°C s jednou přídavnou přestupní plochou výšky tělesa 600 mm stavební délky / výkonu 1600 mm / 1603 W, levé připojení</t>
  </si>
  <si>
    <t>-1874180418</t>
  </si>
  <si>
    <t>735152479R</t>
  </si>
  <si>
    <t>Otopná tělesa panelová VK dvoudesková PN 1,0 MPa, T do 110°C s jednou přídavnou přestupní plochou výšky tělesa 600 mm stavební délky / výkonu 1200 mm / 1546 W, levé připojení</t>
  </si>
  <si>
    <t>1676615227</t>
  </si>
  <si>
    <t>735152480</t>
  </si>
  <si>
    <t>Otopná tělesa panelová VK dvoudesková PN 1,0 MPa, T do 110°C s jednou přídavnou přestupní plochou výšky tělesa 600 mm stavební délky / výkonu 1400 mm / 1803 W</t>
  </si>
  <si>
    <t>-1728451603</t>
  </si>
  <si>
    <t>735152480R</t>
  </si>
  <si>
    <t>Otopná tělesa panelová VK dvoudesková PN 1,0 MPa, T do 110°C s jednou přídavnou přestupní plochou výšky tělesa 600 mm stavební délky / výkonu 1400 mm / 1803 W, levé připojení</t>
  </si>
  <si>
    <t>-344971738</t>
  </si>
  <si>
    <t>735152580</t>
  </si>
  <si>
    <t>Otopná tělesa panelová VK dvoudesková PN 1,0 MPa, T do 110°C se dvěma přídavnými přestupními plochami výšky tělesa 600 mm stavební délky / výkonu 1400 mm / 2351 W</t>
  </si>
  <si>
    <t>113940916</t>
  </si>
  <si>
    <t>735152580R</t>
  </si>
  <si>
    <t>Otopná tělesa panelová VK dvoudesková PN 1,0 MPa, T do 110°C se dvěma přídavnými přestupními plochami výšky tělesa 600 mm stavební délky / výkonu 1400 mm / 2351 W, levé připojení</t>
  </si>
  <si>
    <t>-1162314314</t>
  </si>
  <si>
    <t>735159230R</t>
  </si>
  <si>
    <t>Montáž otopných těles panelových</t>
  </si>
  <si>
    <t>199412035</t>
  </si>
  <si>
    <t>767995112</t>
  </si>
  <si>
    <t>Montáž ostatních atypických zámečnických konstrukcí hmotnosti přes 5 do 10 kg</t>
  </si>
  <si>
    <t>kg</t>
  </si>
  <si>
    <t>473368056</t>
  </si>
  <si>
    <t xml:space="preserve">konstrukce pevných bodů a vodicího uložení pro potrubí: </t>
  </si>
  <si>
    <t>(8+2+16)*10</t>
  </si>
  <si>
    <t>(Standardní potrubní závěsy a konzole jsou zahrnuty v ceně potrubí)</t>
  </si>
  <si>
    <t>767995112R1</t>
  </si>
  <si>
    <t>Dodávka ocelových atypických konstrukcí - odhad</t>
  </si>
  <si>
    <t>-1604336914</t>
  </si>
  <si>
    <t>Přesun hmot pro zámečnické konstrukce stanovený z hmotnosti přesunovaného materiálu vodorovná dopravní vzdálenost do 50 m v objektech výšky přes 6 do 12 m</t>
  </si>
  <si>
    <t>1717455595</t>
  </si>
  <si>
    <t>Základní antikorozní nátěr zámečnických konstrukcí jednonásobný syntetický standardní</t>
  </si>
  <si>
    <t>-189663628</t>
  </si>
  <si>
    <t>0,26*65</t>
  </si>
  <si>
    <t>Krycí nátěr (email) zámečnických konstrukcí jednonásobný syntetický standardní</t>
  </si>
  <si>
    <t>-1820291984</t>
  </si>
  <si>
    <t>783614651</t>
  </si>
  <si>
    <t>Základní antikorozní nátěr armatur a kovových potrubí jednonásobný potrubí do DN 50 mm syntetický standardní</t>
  </si>
  <si>
    <t>-1251164345</t>
  </si>
  <si>
    <t>783614661</t>
  </si>
  <si>
    <t>Základní antikorozní nátěr armatur a kovových potrubí jednonásobný potrubí přes DN 50 do DN 100 mm syntetický standardní</t>
  </si>
  <si>
    <t>-172404846</t>
  </si>
  <si>
    <t>783617601</t>
  </si>
  <si>
    <t>Krycí nátěr (email) armatur a kovových potrubí potrubí do DN 50 mm jednonásobný syntetický standardní</t>
  </si>
  <si>
    <t>1164082948</t>
  </si>
  <si>
    <t>HZS1301</t>
  </si>
  <si>
    <t>Hodinové zúčtovací sazby profesí HSV provádění konstrukcí zedník</t>
  </si>
  <si>
    <t>262144</t>
  </si>
  <si>
    <t>-1304376274</t>
  </si>
  <si>
    <t xml:space="preserve">drážky ve stěnách pro přípojky k radiátorům a stoupačky:  </t>
  </si>
  <si>
    <t>(0)*1</t>
  </si>
  <si>
    <t>prostupy stěnovými a stropními konstrukcemi pro trubní vedení ÚT:</t>
  </si>
  <si>
    <t>13*2</t>
  </si>
  <si>
    <t>HZS2222</t>
  </si>
  <si>
    <t>Hodinové zúčtovací sazby profesí PSV provádění stavebních instalací elektrikář odborný</t>
  </si>
  <si>
    <t>-220167692</t>
  </si>
  <si>
    <t xml:space="preserve">spolupráce při regulaci zdroje:  </t>
  </si>
  <si>
    <t>2*4</t>
  </si>
  <si>
    <t xml:space="preserve">(Napojení ekvitermního kotlového regulátoru, kotlů, doplňovací stanice a dodávk havarijní zabazpečovacího systému - viz. projekt M+R a EL, SLP) </t>
  </si>
  <si>
    <t>HZS3111</t>
  </si>
  <si>
    <t>Hodinové zúčtovací sazby montáží technologických zařízení při externích montážích montér potrubí</t>
  </si>
  <si>
    <t>1587132513</t>
  </si>
  <si>
    <t>vypuštění topného systému:</t>
  </si>
  <si>
    <t>1*8</t>
  </si>
  <si>
    <t xml:space="preserve">demontáž stáv.  topného systému, vč. radiátorů, potrubí, izolací, armatur: </t>
  </si>
  <si>
    <t>4*32</t>
  </si>
  <si>
    <t>demontáž stáv. zdroje tepla, kotlů, potrubí, armatur, odkouření:</t>
  </si>
  <si>
    <t>2*24</t>
  </si>
  <si>
    <t>HZS3112</t>
  </si>
  <si>
    <t>Hodinové zúčtovací sazby montáží technologických zařízení při externích montážích montér potrubí odborný</t>
  </si>
  <si>
    <t>-1565121740</t>
  </si>
  <si>
    <t>napouštění topného systému UT:</t>
  </si>
  <si>
    <t>vyregulování topného systému:</t>
  </si>
  <si>
    <t>2*6</t>
  </si>
  <si>
    <t>topná zkouška a ostatní zkoušky dle ČSN:</t>
  </si>
  <si>
    <t>1*24</t>
  </si>
  <si>
    <t>nastavení výtlaku čerpadel:</t>
  </si>
  <si>
    <t>2*0,5</t>
  </si>
  <si>
    <t>montáž spalinovodů s přívodem vzduchu ke kondenzačním kotlům:</t>
  </si>
  <si>
    <t>2*16</t>
  </si>
  <si>
    <t>A.5 - Elektro - silnoproud</t>
  </si>
  <si>
    <t xml:space="preserve">    D - Ostatní elektro</t>
  </si>
  <si>
    <t xml:space="preserve">    740 - Elektromontáže - zkoušky a revize</t>
  </si>
  <si>
    <t xml:space="preserve">    743 - Elektromontáže - hrubá montáž</t>
  </si>
  <si>
    <t xml:space="preserve">    748 - Elektromontáže - osvětlovací zařízení a svítidla</t>
  </si>
  <si>
    <t xml:space="preserve">    21-M - Elektromontáže</t>
  </si>
  <si>
    <t xml:space="preserve">    46-M - Zemní práce při extr.mont.pracích</t>
  </si>
  <si>
    <t>Ostatní elektro</t>
  </si>
  <si>
    <t>D00000001</t>
  </si>
  <si>
    <t>demontáž  stávající elektroinstalace</t>
  </si>
  <si>
    <t>-907075470</t>
  </si>
  <si>
    <t>D00000002</t>
  </si>
  <si>
    <t>zakreslení skutečného provedení elektroinstalace</t>
  </si>
  <si>
    <t>1394055209</t>
  </si>
  <si>
    <t>740</t>
  </si>
  <si>
    <t>Elektromontáže - zkoušky a revize</t>
  </si>
  <si>
    <t>740991300</t>
  </si>
  <si>
    <t>Zkoušky a prohlídky elektrických rozvodů a zařízení celková prohlídka a vyhotovení revizní zprávy pro objem montážních prací přes 500 do 1000 tis. Kč</t>
  </si>
  <si>
    <t>-1356091275</t>
  </si>
  <si>
    <t>740991910</t>
  </si>
  <si>
    <t>Zkoušky a prohlídky elektrických rozvodů a zařízení celková prohlídka a vyhotovení revizní zprávy pro objem montážních prací Příplatek k ceně 1300 za každých dalších i započatých 500 tis. Kč přes 1000 tis. Kč</t>
  </si>
  <si>
    <t>739040175</t>
  </si>
  <si>
    <t>743</t>
  </si>
  <si>
    <t>Elektromontáže - hrubá montáž</t>
  </si>
  <si>
    <t>743991100</t>
  </si>
  <si>
    <t>Měření zemních odporů zemniče</t>
  </si>
  <si>
    <t>-1545923712</t>
  </si>
  <si>
    <t>743992300</t>
  </si>
  <si>
    <t>Měření zemních odporů zemnicí sítě délky pásku přes 200 do 500 m</t>
  </si>
  <si>
    <t>-1356712666</t>
  </si>
  <si>
    <t>748</t>
  </si>
  <si>
    <t>Elektromontáže - osvětlovací zařízení a svítidla</t>
  </si>
  <si>
    <t>748992300</t>
  </si>
  <si>
    <t>Zkoušky a prohlídky osvětlovacího zařízení měření intenzity osvětlení na pracovišti do 50 svítidel</t>
  </si>
  <si>
    <t>1962608014</t>
  </si>
  <si>
    <t>21-M</t>
  </si>
  <si>
    <t>Elektromontáže</t>
  </si>
  <si>
    <t>210010301</t>
  </si>
  <si>
    <t>Montáž krabic přístrojových zapuštěných plastových kruhových KU 68/1, KU68/1301, KP67, KP68/2</t>
  </si>
  <si>
    <t>-1778407229</t>
  </si>
  <si>
    <t>210010351</t>
  </si>
  <si>
    <t>Montáž krabic elektroinstalačních rozvodek nástěnných plastových se zapojením vodičů na svorkovnici čtyřhranných ACIDUR pro vodiče průřezu do 4 mm2</t>
  </si>
  <si>
    <t>-295724730</t>
  </si>
  <si>
    <t>345640100</t>
  </si>
  <si>
    <t>rozvodky a odbočnice krabicové rozvodka 6455-11   4 mm2  380 V</t>
  </si>
  <si>
    <t>-174690755</t>
  </si>
  <si>
    <t>210010521</t>
  </si>
  <si>
    <t>Otevření nebo uzavření krabice víčkem na závit</t>
  </si>
  <si>
    <t>-1303532464</t>
  </si>
  <si>
    <t>345715190</t>
  </si>
  <si>
    <t>krabice univerzální z PH KU 68/2-1902s víčkem KO68</t>
  </si>
  <si>
    <t>1020272316</t>
  </si>
  <si>
    <t>345715110</t>
  </si>
  <si>
    <t>materiál úložný elektroinstalační krabice přístrojové instalační z plastické hmoty KP 68/2  500 V,  D69 x 30mm</t>
  </si>
  <si>
    <t>-1848423752</t>
  </si>
  <si>
    <t>210100001</t>
  </si>
  <si>
    <t>Ukončení vodičů izolovaných s označením a zapojením v rozváděči nebo na přístroji průřezu žíly do 2,5 mm2</t>
  </si>
  <si>
    <t>1123184180</t>
  </si>
  <si>
    <t>210100002</t>
  </si>
  <si>
    <t>Ukončení vodičů izolovaných s označením a zapojením v rozváděči nebo na přístroji průřezu žíly do 6 mm2</t>
  </si>
  <si>
    <t>-824702204</t>
  </si>
  <si>
    <t>210100003</t>
  </si>
  <si>
    <t>Ukončení vodičů izolovaných s označením a zapojením v rozváděči nebo na přístroji průřezu žíly do 16 mm2</t>
  </si>
  <si>
    <t>-560083322</t>
  </si>
  <si>
    <t>210100004</t>
  </si>
  <si>
    <t>Ukončení vodičů izolovaných s označením a zapojením  v rozváděči nebo na přístroji průřezu žíly do 25 mm2</t>
  </si>
  <si>
    <t>1075779845</t>
  </si>
  <si>
    <t>210110019</t>
  </si>
  <si>
    <t>Montáž nástěnných čidel pohybu pro prostředí základní nebo vlhké</t>
  </si>
  <si>
    <t>932186119</t>
  </si>
  <si>
    <t>ED0000001</t>
  </si>
  <si>
    <t>detektor přítomnosti a pohybu</t>
  </si>
  <si>
    <t>-1516963547</t>
  </si>
  <si>
    <t>210110029</t>
  </si>
  <si>
    <t>Montáž nástěnných čidel pohybu pro prostředí venkovní nebo mokré</t>
  </si>
  <si>
    <t>1352761218</t>
  </si>
  <si>
    <t>000118653</t>
  </si>
  <si>
    <t>687634552</t>
  </si>
  <si>
    <t>210110031</t>
  </si>
  <si>
    <t>Montáž zapuštěný vypínač nn jednopólový bezšroubové připojení</t>
  </si>
  <si>
    <t>-905433885</t>
  </si>
  <si>
    <t>345354000.1</t>
  </si>
  <si>
    <t>přístroj spínače jednopólového 10A 3558-A01340</t>
  </si>
  <si>
    <t>-2067331948</t>
  </si>
  <si>
    <t>210110038</t>
  </si>
  <si>
    <t>Montáž ovladačů nn polozapuštěných nebo zapuštěných se zapojením vodičů bezšroubové připojení přepínačů, řazení 6-střídavých</t>
  </si>
  <si>
    <t>978729802</t>
  </si>
  <si>
    <t>345354080</t>
  </si>
  <si>
    <t>spínače 10 A přístroj spínače 3558 přístroj přepínače střídavého, řazení 6, 6So 3559-A06345 bezšroubový</t>
  </si>
  <si>
    <t>994966962</t>
  </si>
  <si>
    <t>345354250</t>
  </si>
  <si>
    <t>spínače 10 A přístroj spínače 3558 přístroj přepínače dvojitého střídavého, řazení 5B (6+6) 3558-A52340</t>
  </si>
  <si>
    <t>1521253286</t>
  </si>
  <si>
    <t>210111017</t>
  </si>
  <si>
    <t>Montáž zásuvka (polo)zapuštěná šroubové připojení 2x (2P + PE) dvojnásobná šikmá</t>
  </si>
  <si>
    <t>2093320929</t>
  </si>
  <si>
    <t>345551230</t>
  </si>
  <si>
    <t>zásuvka 2násobná 16A bílá</t>
  </si>
  <si>
    <t>214926305</t>
  </si>
  <si>
    <t>210111042</t>
  </si>
  <si>
    <t>Montáž zásuvka (polo)zapuštěná bezšroubové připojení 2P+PE dvojí zapojení - průběžná</t>
  </si>
  <si>
    <t>884945050</t>
  </si>
  <si>
    <t>345551040</t>
  </si>
  <si>
    <t>zásuvka 1násobná 16A Tango ostatní barvy</t>
  </si>
  <si>
    <t>-301862633</t>
  </si>
  <si>
    <t>345551240.1</t>
  </si>
  <si>
    <t>zásuvka 2násobná 16A ostatní barvy s přepěť. ochranou</t>
  </si>
  <si>
    <t>-2061052865</t>
  </si>
  <si>
    <t>210111052</t>
  </si>
  <si>
    <t>Montáž zásuvek domovních se zapojením vodičů bezšroubové připojení chráněných v krabici 10, 16 A, pro prostředí základní nebo vlhké, provedení 2P+PE dvojí zapojení pro průběžnou montáž</t>
  </si>
  <si>
    <t>-486064247</t>
  </si>
  <si>
    <t>345514850</t>
  </si>
  <si>
    <t>spoje zásuvkové 10 A a 10/16 A dvoupólové, chráněné, vzor B pro průběžnou montáž kryté pro vlhké prostředí 5518-3929 S šedá 1x DIN.IP44</t>
  </si>
  <si>
    <t>-70748972</t>
  </si>
  <si>
    <t>210111127</t>
  </si>
  <si>
    <t>Montáž zásuvek průmyslových se zapojením vodičů spojovacích, provedení IP 44 3P+N+PE 32 A</t>
  </si>
  <si>
    <t>-331049864</t>
  </si>
  <si>
    <t>358115640R</t>
  </si>
  <si>
    <t>zásuvky a vidlice nad 16 A nn vidlice nepropustné, IP 67 IVG   3243  32 A, 400 V, 4pól.</t>
  </si>
  <si>
    <t>-2065754969</t>
  </si>
  <si>
    <t>358112580R</t>
  </si>
  <si>
    <t>Zásuvky a vidlice nad 16 A nn zásuvky nástěnné, proti stříkající vodě, IP44 horní přívod IZG   3232  32 A, 250 V, 4pól.</t>
  </si>
  <si>
    <t>4369499</t>
  </si>
  <si>
    <t>210140431</t>
  </si>
  <si>
    <t>Montáž ovladačů tlačítkových vestavných se zapojením vodičů typ T6 s průčelní deskou bez zhotovení otvoru ve skříni 1 tlačítkových</t>
  </si>
  <si>
    <t>2097534273</t>
  </si>
  <si>
    <t>345354020.1</t>
  </si>
  <si>
    <t>přístroj spínače jednopólového TOTAL STOP</t>
  </si>
  <si>
    <t>-549009639</t>
  </si>
  <si>
    <t>210190002</t>
  </si>
  <si>
    <t>Montáž rozvodnic oceloplechových nebo plastových bez zapojení vodičů běžných, hmotnosti přes 20 do 50 kg</t>
  </si>
  <si>
    <t>2122810342</t>
  </si>
  <si>
    <t>R0000011</t>
  </si>
  <si>
    <t>Rozváděč-ROPES					_x000D_
1	Montážní rám, ŠxV=600x760		                 BP-MF-600/7		1_x000D_
2	Horní+dolní panel, s výřezy, šedý, Š=600	BP-TBP-600-CE		1_x000D_
3	Deska pro vstup kabelů, šedá, Š=600		BP-FLP-600-2K		1_x000D_
4	Deska pro vstup kabelů, bez výřezů, šedá, Š=600BP-FL</t>
  </si>
  <si>
    <t>256</t>
  </si>
  <si>
    <t>-840324534</t>
  </si>
  <si>
    <t>R0000013</t>
  </si>
  <si>
    <t>rozváděč měření RE</t>
  </si>
  <si>
    <t>-1953144441</t>
  </si>
  <si>
    <t>R00000003</t>
  </si>
  <si>
    <t xml:space="preserve">Rozváděč-RMP1, DOPLNĚNÍ					_x000D_
13	Chránič Ir=250A, typ AC, 4-pól, Idn=0.03A, In=25APF7-25/4/003		2_x000D_
14	Jistič PL7, char B, 1-pólový, Icn=10kA, In=16A	PL7-B16/1		8_x000D_
15	Svodič přepětí třídy T1+T2 (B+C), 4pól sada pro TN-SSPBT12-280/4		1_x000D_
</t>
  </si>
  <si>
    <t>2092706553</t>
  </si>
  <si>
    <t>R0000014</t>
  </si>
  <si>
    <t xml:space="preserve">Centrální bateriový systém C24-300, 2x12V 18Ah, 4 okruhy vč.montáže </t>
  </si>
  <si>
    <t>-1140041832</t>
  </si>
  <si>
    <t>210190003</t>
  </si>
  <si>
    <t>Montáž rozvodnic oceloplechových nebo plastových bez zapojení vodičů běžných, hmotnosti přes 50 do 100 kg</t>
  </si>
  <si>
    <t>581283254</t>
  </si>
  <si>
    <t>R00000002</t>
  </si>
  <si>
    <t>Rozváděč-RHMP1					_x000D_
1	Skříň s dveřmi, plast.zámek, šedá, V=2060, Š=600, IP30	BP-F-600/20/3	1_x000D_
2	Držák krycích desek, výška 1950 (sada)		BPZ-FPS/20		1_x000D_
3	Bočnice pro podstavec,na podlahu, hl 300mm, šedý V=100	BPZ-SS-1/3	1_x000D_
4	Čelní kryt pro podstavec, šedý</t>
  </si>
  <si>
    <t>669096290</t>
  </si>
  <si>
    <t>210201015</t>
  </si>
  <si>
    <t>Montáž svítidel zářivkových bytových stropních přisazených 1 zdroj s krytem</t>
  </si>
  <si>
    <t>585158143</t>
  </si>
  <si>
    <t>N10000001</t>
  </si>
  <si>
    <t xml:space="preserve">LED svítidlo 6W/180lm, IP42, IK04, 24V, napájeno z CBS	325x134x34mm_x000D_
C24-300, korpus bílý polykarbonát, světelný kryt satinovaný	_x000D_
polykarbonát, montář pomocí rychlomontážní konzole	_x000D_
</t>
  </si>
  <si>
    <t>-2087431536</t>
  </si>
  <si>
    <t>N20000002</t>
  </si>
  <si>
    <t xml:space="preserve">LED svítidlo 6W/180lm, IP65, tř.izol.II, 24V, napájeno z CBS	361x109x84mm_x000D_
C24-300,korpus bílý polykarbonát, světelný kryt transparentní	_x000D_
polykarbonát	_x000D_
</t>
  </si>
  <si>
    <t>338928746</t>
  </si>
  <si>
    <t>210201025</t>
  </si>
  <si>
    <t>Montáž svítidel zářivkových se zapojením vodičů bytových nebo společenských místností stropních přisazených 2 zdroje s krytem</t>
  </si>
  <si>
    <t>1532576271</t>
  </si>
  <si>
    <t>S10000010</t>
  </si>
  <si>
    <t xml:space="preserve">DOPORUČENO VÝPOČTEM_x000D_
LED svítidlo 35,4W/4000K/4221lm, CRI80, MacAdam3, IP20	2020x65x76mm_x000D_
celoplastový opálový kryt ve tvaru U, hliníkové koncovky lak	_x000D_
výběr z 25 zákl.odstínů	_x000D_
</t>
  </si>
  <si>
    <t>1884709630</t>
  </si>
  <si>
    <t>S20000011</t>
  </si>
  <si>
    <t>DOPORUČENO VÝPOČTEM_x000D_
LED svítidlo 49,7W/4000K/5995lm, CRI80, MacAdam3, IP20	600x600x120mm_x000D_
korpus lakovaný hliník, lak výběr z 25 zákl. odstínů, čtverec	_x000D_
se zakulacenými rohy, světelný kryt mikroprismatický	_x000D_
polykarbonát s UGR max.19, dodávka vč.závěsné</t>
  </si>
  <si>
    <t>-887527444</t>
  </si>
  <si>
    <t>S30000012</t>
  </si>
  <si>
    <t xml:space="preserve">DOPORUČENO VÝPOČTEM_x000D_
LED svítidlo 48W/4000K/6800lm, CRI80, 60000hodin, IP66,	1530x80x75mm_x000D_
IK09, třída izolace II, korpus šedo/opálový polykarbonát	_x000D_
z jednoho kusu plastu, šedé plastové koncovky s průchodkou	_x000D_
</t>
  </si>
  <si>
    <t>-519300799</t>
  </si>
  <si>
    <t>S40000013</t>
  </si>
  <si>
    <t xml:space="preserve">DOPORUČENO VÝPOČTEM_x000D_
zář.svítidlo 2x11W, 2G7, IP44, třída izolace II, korpus šedě	530x100x80mm_x000D_
lakovaný polykarbonát, světelný kryt satinovaný polykarbonát	_x000D_
pochomované koncovky	_x000D_
</t>
  </si>
  <si>
    <t>1977175130</t>
  </si>
  <si>
    <t>S50000014</t>
  </si>
  <si>
    <t xml:space="preserve">DOPORUČENO VÝPOČTEM_x000D_
LED svítidlo 17W/4000K/1900lm, CI80, 50000hodin, IP30, 	průměr 220mm_x000D_
korpus tlakově litý hliník šedý lak, světelný kryt mikroprisma	výška 50mm_x000D_
tický polykarbonát	_x000D_
</t>
  </si>
  <si>
    <t>-611861032</t>
  </si>
  <si>
    <t>V10000016</t>
  </si>
  <si>
    <t>DOPORUČENO VÝPOČTEM_x000D_
LED svítidlo 8,2W/3000K/576lm, CRI80, 50000hodin, 230V,	120x120x105mm_x000D_
IP65, třída izolace II, korpus tlakově litý hliník šedý lak,	_x000D_
světelný kryt satinované temperované sklo, tvar svítidla	_x000D_
trojúhelník a asymetrtickým vyzařováním	_x000D_</t>
  </si>
  <si>
    <t>-1434373525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</si>
  <si>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</si>
  <si>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</si>
  <si>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999433683</t>
  </si>
  <si>
    <t>354410730</t>
  </si>
  <si>
    <t>součásti pro hromosvody a uzemňování vodiče  svodů dráty FeZn drát průměr 10 mm FeZn  1 kg=1,61m</t>
  </si>
  <si>
    <t>1945224768</t>
  </si>
  <si>
    <t>210220101</t>
  </si>
  <si>
    <t>Montáž hromosvodného vedení svodových vodičů s podpěrami, průměru do 10 mm</t>
  </si>
  <si>
    <t>-664367637</t>
  </si>
  <si>
    <t>354B00001</t>
  </si>
  <si>
    <t xml:space="preserve">ekvipotencionální svorkovnice  _x000D_
</t>
  </si>
  <si>
    <t>2027984750</t>
  </si>
  <si>
    <t>354B00003</t>
  </si>
  <si>
    <t>instalační materiál</t>
  </si>
  <si>
    <t>-901535776</t>
  </si>
  <si>
    <t>210800003</t>
  </si>
  <si>
    <t>Montáž izolovaných vodičů měděných do 1 kV uložených pod omítku ve stěně, CYY, CMA, CY, CYA, HO5V, HO7V, průřezu žíly 4 mm2</t>
  </si>
  <si>
    <t>-266627085</t>
  </si>
  <si>
    <t>341421560</t>
  </si>
  <si>
    <t>vodiče izolované s měděným jádrem CYA, H07 V-K pro 450/750V průřez       Cu číslo   bázová cena mm2         kg/m       Kč/m 4            0,039    5,23</t>
  </si>
  <si>
    <t>1067298036</t>
  </si>
  <si>
    <t>210800006</t>
  </si>
  <si>
    <t>Montáž izolovaných vodičů měděných do 1 kV uložených, CYY, CMA, CY, CYA, HO5V, HO7V, průřezu žíly 16 mm2</t>
  </si>
  <si>
    <t>1975654719</t>
  </si>
  <si>
    <t>341421590</t>
  </si>
  <si>
    <t>vodiče izolované s měděným jádrem CYA, H07 V-K pro 450/750V průřez       Cu číslo   bázová cena mm2         kg/m       Kč/m 16           0,157    20,93</t>
  </si>
  <si>
    <t>-1507839803</t>
  </si>
  <si>
    <t>210800105</t>
  </si>
  <si>
    <t>Montáž izolovaných kabelů měděných do 1 kV CYKY, CYBY, CYMY, NYM, CYKYLS, CYKYLo, počtu a průřezu žil 3 x 1,5 mm2</t>
  </si>
  <si>
    <t>1292955105</t>
  </si>
  <si>
    <t>341110300</t>
  </si>
  <si>
    <t>kabely silové s měděným jádrem pro jmenovité napětí 750 V CYKY   TP-KK-134/01 průřez   Cu číslo  bázová cena mm2       kg/m      Kč/m 3 x 1,5     0,044     11,25</t>
  </si>
  <si>
    <t>-515351850</t>
  </si>
  <si>
    <t>210800106</t>
  </si>
  <si>
    <t>Montáž izolovaných kabelů měděných do 1 kV  CYKY, CYBY, CYMY, NYM, CYKYLS, CYKYLo, počtu a průřezu žil 3 x 2,5 mm2</t>
  </si>
  <si>
    <t>-1133822449</t>
  </si>
  <si>
    <t>341110360</t>
  </si>
  <si>
    <t>kabely silové s měděným jádrem pro jmenovité napětí 750 V CYKY   TP-KK-134/01 průřez   Cu číslo  bázová cena mm2       kg/m      Kč/m 3 x 2,5     0,074     17,65</t>
  </si>
  <si>
    <t>-1941968106</t>
  </si>
  <si>
    <t>210800112R</t>
  </si>
  <si>
    <t>Montáž izolovaných kabelů měděných do 1 kV  CYKY, CYBY, CYMY, NYM, CYKYLS, CYKYLo, počtu a průřezu žil 5 x 6 mm2</t>
  </si>
  <si>
    <t>29081646</t>
  </si>
  <si>
    <t>341111000</t>
  </si>
  <si>
    <t>kabely silové s měděným jádrem pro jmenovité napětí 750 V CYKY   TP-KK-134/01 průřez   Cu číslo  bázová cena mm2       kg/m      Kč/m 5 x  6       0,294      68,33</t>
  </si>
  <si>
    <t>129251411</t>
  </si>
  <si>
    <t>210800114R</t>
  </si>
  <si>
    <t>Montáž izolovaných kabelů měděných do 1 kV CYKY, CYBY, CYMY, NYM, CYKYLS, CYKYLo, počtu a průřezu žil 5 x 16 mm2</t>
  </si>
  <si>
    <t>37678456</t>
  </si>
  <si>
    <t>341110800R</t>
  </si>
  <si>
    <t>kabely silové s měděným jádrem pro jmenovité napětí 750 V CYKY   TP-KK-134/01 průřez   Cu číslo  bázová cena mm2       kg/m      Kč/m 4 x 16 RE  0,627    147,43</t>
  </si>
  <si>
    <t>-1032972273</t>
  </si>
  <si>
    <t>210800115</t>
  </si>
  <si>
    <t>Montáž izolovaných kabelů měděných do 1 kV uložených pod omítku ve stěně CYKY, CYBY, CYMY, NYM, CYKYLS, CYKYLo, počtu a průřezu žil 5 x 1,5 mm2</t>
  </si>
  <si>
    <t>880077541</t>
  </si>
  <si>
    <t>341110900</t>
  </si>
  <si>
    <t>kabely silové s měděným jádrem pro jmenovité napětí 750 V CYKY   TP-KK-134/01 průřez   Cu číslo  bázová cena mm2       kg/m      Kč/m 5 x  1,5     0,074     18,10</t>
  </si>
  <si>
    <t>1240688594</t>
  </si>
  <si>
    <t>210800116</t>
  </si>
  <si>
    <t>Montáž izolovaných kabelů měděných do 1 kV uložených pod omítku ve stěně CYKY, CYBY, CYMY, NYM, CYKYLS, CYKYLo, počtu a průřezu žil 5 x 2,5 mm2</t>
  </si>
  <si>
    <t>-1408604628</t>
  </si>
  <si>
    <t>341110940</t>
  </si>
  <si>
    <t>KABELY A VODIČE Kabely silové s měděným jádrem pro jmenovité napětí 750 V CYKY   PN-KV-061-00 5 x  2,5</t>
  </si>
  <si>
    <t>-1655407382</t>
  </si>
  <si>
    <t>210901071</t>
  </si>
  <si>
    <t>Montáž kabelů hliníkových bez ukončení do 1 kV uložených volně AMCMK, AYKY, NAYY-J-RE (-O-SM), TFSP, 1 kV, počtu a průřezu žil 4 x 35 mm2</t>
  </si>
  <si>
    <t>185013909</t>
  </si>
  <si>
    <t>341131220</t>
  </si>
  <si>
    <t>Kabely silové s hliníkovým jádrem pro jmenovité napětí 1kV 1-AYKY,  TP-KK-133/01 4 x 35 RE</t>
  </si>
  <si>
    <t>745884944</t>
  </si>
  <si>
    <t>210902016</t>
  </si>
  <si>
    <t>Montáž izolovaných kabelů hliníkových do 1 kV bez ukončení plných nebo laněných kulatých (AYKY,...) uložených volně počtu a průřezu žil 4x95 mm2</t>
  </si>
  <si>
    <t>547930777</t>
  </si>
  <si>
    <t>34113217</t>
  </si>
  <si>
    <t>kabel silový s Al jádrem 1 kV  3x95+70mm2</t>
  </si>
  <si>
    <t>-210745829</t>
  </si>
  <si>
    <t>741122145.R</t>
  </si>
  <si>
    <t>Montáž kabelů měděných bez ukončení uložených v trubkách zatažených plných kulatých nebo bezhalogenových (CYKY) počtu a průřezu žil 5x16 mm2</t>
  </si>
  <si>
    <t>1592652756</t>
  </si>
  <si>
    <t>34111610.R</t>
  </si>
  <si>
    <t>kabel silový s Cu jádrem 1 kV 5x25mm2</t>
  </si>
  <si>
    <t>1801034560</t>
  </si>
  <si>
    <t>13,0434782608696*1,15 "Přepočtené koeficientem množství</t>
  </si>
  <si>
    <t>46-M</t>
  </si>
  <si>
    <t>Zemní práce při extr.mont.pracích</t>
  </si>
  <si>
    <t>460030142</t>
  </si>
  <si>
    <t>Přípravné terénní práce odstranění podkladu nebo krytu komunikace včetně rozpojení na kusy a zarovnání styčné spáry z kameniva těženého, tloušťky přes 10 do 20 cm</t>
  </si>
  <si>
    <t>-355926452</t>
  </si>
  <si>
    <t>460030172</t>
  </si>
  <si>
    <t>Přípravné terénní práce odstranění podkladu nebo krytu komunikace včetně rozpojení na kusy a zarovnání styčné spáry ze živice, tloušťky přes 5 do 10 cm</t>
  </si>
  <si>
    <t>771572203</t>
  </si>
  <si>
    <t>460030192</t>
  </si>
  <si>
    <t>Přípravné terénní práce řezání spár v podkladu nebo krytu živičném, tloušťky přes 5 do 10 cm</t>
  </si>
  <si>
    <t>28885578</t>
  </si>
  <si>
    <t>460200263</t>
  </si>
  <si>
    <t>Hloubení kabelových rýh ručně včetně urovnání dna s přemístěním výkopku do vzdálenosti 3 m od okraje jámy nebo naložením na dopravní prostředek šířky 50 cm, hloubky 80 cm, v hornině třídy 3</t>
  </si>
  <si>
    <t>39208416</t>
  </si>
  <si>
    <t>460201611</t>
  </si>
  <si>
    <t>Hloubení nezapažených kabelových rýh strojně zarovnání kabelových rýh po výkopu strojně, šířka rýhy do 50 cm</t>
  </si>
  <si>
    <t>690104219</t>
  </si>
  <si>
    <t>460421082</t>
  </si>
  <si>
    <t>Kabelové lože včetně podsypu, zhutnění a urovnání povrchu z písku nebo štěrkopísku tloušťky 5 cm nad kabel zakryté plastovou fólií, šířky lože přes 25 do 50 cm</t>
  </si>
  <si>
    <t>-1836515205</t>
  </si>
  <si>
    <t>460560253</t>
  </si>
  <si>
    <t>Zásyp kabelových rýh ručně šířky 40 cm hloubky 30 cm, v hornině hloubky 70 cm, v hornině třídy 3</t>
  </si>
  <si>
    <t>1809741601</t>
  </si>
  <si>
    <t>460680101</t>
  </si>
  <si>
    <t>Vybourání otvorů ve zdivu z lehkých betonů plochy do 0,09 m2, tloušťky do 15 cm</t>
  </si>
  <si>
    <t>-663569590</t>
  </si>
  <si>
    <t>460680452</t>
  </si>
  <si>
    <t>Vysekání kapes a výklenků ve zdivu cihelném pro krabice 10x10x8 cm</t>
  </si>
  <si>
    <t>1643667322</t>
  </si>
  <si>
    <t>460680531</t>
  </si>
  <si>
    <t>Vysekání rýh pro montáž trubek a kabelů ve stropech hloubky do 3 cm a šířky do 3 cm</t>
  </si>
  <si>
    <t>-500892487</t>
  </si>
  <si>
    <t>460680583</t>
  </si>
  <si>
    <t>Prorážení otvorů a ostatní bourací práce vysekání rýh pro montáž trubek a kabelů v cihelných zdech hloubky do 3 cm a šířky přes 5 do 7 cm</t>
  </si>
  <si>
    <t>-435898211</t>
  </si>
  <si>
    <t>460680701</t>
  </si>
  <si>
    <t>Bourání podlah a mazanin betonových tloušťky do 15 cm</t>
  </si>
  <si>
    <t>1568814860</t>
  </si>
  <si>
    <t>PROMAT</t>
  </si>
  <si>
    <t>požární ucpávka rozebíratelná - rukáv</t>
  </si>
  <si>
    <t>-286204363</t>
  </si>
  <si>
    <t>A.6 - Elektro - slaboproud</t>
  </si>
  <si>
    <t xml:space="preserve">    741 - Elektroinstalace - silnoproud</t>
  </si>
  <si>
    <t>741</t>
  </si>
  <si>
    <t>Elektroinstalace - silnoproud</t>
  </si>
  <si>
    <t>741-101</t>
  </si>
  <si>
    <t>Slaboproud - VIZ SAMOSTATNÁ PŘÍLOHA</t>
  </si>
  <si>
    <t>-1825330131</t>
  </si>
  <si>
    <t>B - Nástavba</t>
  </si>
  <si>
    <t>B.1 - Stavební část 2.NP</t>
  </si>
  <si>
    <t xml:space="preserve">    4 - Vodorovné konstrukce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</si>
  <si>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</si>
  <si>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</si>
  <si>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</si>
  <si>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VRN6 - Územní vlivy</t>
  </si>
  <si>
    <t>311235151</t>
  </si>
  <si>
    <t>Zdivo jednovrstvé z cihel broušených do P10 na tenkovrstvou maltu tl 300 mm</t>
  </si>
  <si>
    <t>-1790664023</t>
  </si>
  <si>
    <t>(6,21*2+3,23*2)*4,2</t>
  </si>
  <si>
    <t>-(1,7*2,4+2,45*5,6+1,6*2,1)</t>
  </si>
  <si>
    <t>317168056</t>
  </si>
  <si>
    <t>Překlad keramický vysoký v 238 mm dl 2250 mm</t>
  </si>
  <si>
    <t>1483636399</t>
  </si>
  <si>
    <t>317168059</t>
  </si>
  <si>
    <t>Překlad keramický vysoký v 238 mm dl 3000 mm</t>
  </si>
  <si>
    <t>-530488319</t>
  </si>
  <si>
    <t>1552037567</t>
  </si>
  <si>
    <t>" jekl 120x120x3"</t>
  </si>
  <si>
    <t>75,575*0,01105</t>
  </si>
  <si>
    <t>14550270</t>
  </si>
  <si>
    <t>profil ocelový čtvercový svařovaný 120x120x3mm</t>
  </si>
  <si>
    <t>-2003418477</t>
  </si>
  <si>
    <t>0,835*1,08</t>
  </si>
  <si>
    <t>Vodorovné konstrukce</t>
  </si>
  <si>
    <t>411321414</t>
  </si>
  <si>
    <t>Stropy deskové ze ŽB tř. C 25/30</t>
  </si>
  <si>
    <t>654833022</t>
  </si>
  <si>
    <t>" viz statika"</t>
  </si>
  <si>
    <t>" strop 2.Np"</t>
  </si>
  <si>
    <t>3,093</t>
  </si>
  <si>
    <t>411351011</t>
  </si>
  <si>
    <t>Zřízení bednění stropů deskových tl do 25 cm bez podpěrné kce</t>
  </si>
  <si>
    <t>609844559</t>
  </si>
  <si>
    <t>(3,093/0,15)</t>
  </si>
  <si>
    <t>411351012</t>
  </si>
  <si>
    <t>Odstranění bednění stropů deskových tl do 25 cm bez podpěrné kce</t>
  </si>
  <si>
    <t>-1895638485</t>
  </si>
  <si>
    <t>411354311</t>
  </si>
  <si>
    <t>Zřízení podpěrné konstrukce stropů výšky do 4 m tl do 15 cm</t>
  </si>
  <si>
    <t>400378275</t>
  </si>
  <si>
    <t>411354312</t>
  </si>
  <si>
    <t>Odstranění podpěrné konstrukce stropů výšky do 4 m tl do 15 cm</t>
  </si>
  <si>
    <t>-125623798</t>
  </si>
  <si>
    <t>411361821</t>
  </si>
  <si>
    <t>Výztuž stropů betonářskou ocelí 10 505</t>
  </si>
  <si>
    <t>2057019894</t>
  </si>
  <si>
    <t>0,412*1,08</t>
  </si>
  <si>
    <t>430321414</t>
  </si>
  <si>
    <t>Schodišťová konstrukce a rampa ze ŽB tř. C 25/30</t>
  </si>
  <si>
    <t>-570350467</t>
  </si>
  <si>
    <t>0,557+1,221+1,472</t>
  </si>
  <si>
    <t>430361821</t>
  </si>
  <si>
    <t>Výztuž schodišťové konstrukce a rampy betonářskou ocelí 10 505</t>
  </si>
  <si>
    <t>907084402</t>
  </si>
  <si>
    <t>(0,082+0,134+0,147)*1,08</t>
  </si>
  <si>
    <t>431351121</t>
  </si>
  <si>
    <t>Zřízení bednění podest schodišť a ramp přímočarých v do 4 m</t>
  </si>
  <si>
    <t>-550210240</t>
  </si>
  <si>
    <t>2,45*1,2+2,45*2</t>
  </si>
  <si>
    <t>3,8*1,15*2</t>
  </si>
  <si>
    <t>431351122</t>
  </si>
  <si>
    <t>Odstranění bednění podest schodišť a ramp přímočarých v do 4 m</t>
  </si>
  <si>
    <t>1957059392</t>
  </si>
  <si>
    <t>434311115</t>
  </si>
  <si>
    <t>Schodišťové stupně dusané na terén z betonu tř. C 20/25 bez potěru</t>
  </si>
  <si>
    <t>1531420313</t>
  </si>
  <si>
    <t>1,15*23</t>
  </si>
  <si>
    <t>434351141</t>
  </si>
  <si>
    <t>Zřízení bednění stupňů přímočarých schodišť</t>
  </si>
  <si>
    <t>2133760470</t>
  </si>
  <si>
    <t>1,15*23*0,3</t>
  </si>
  <si>
    <t>1,15*25*0,16</t>
  </si>
  <si>
    <t>3,8*0,15*4</t>
  </si>
  <si>
    <t>434351142</t>
  </si>
  <si>
    <t>Odstranění bednění stupňů přímočarých schodišť</t>
  </si>
  <si>
    <t>862524067</t>
  </si>
  <si>
    <t>611321141</t>
  </si>
  <si>
    <t>Vápenocementová omítka štuková dvouvrstvá vnitřních stropů rovných nanášená ručně</t>
  </si>
  <si>
    <t>1691862549</t>
  </si>
  <si>
    <t>-794982992</t>
  </si>
  <si>
    <t>(6,38*2+2,45*2)*3,5</t>
  </si>
  <si>
    <t>612331121</t>
  </si>
  <si>
    <t>Cementová omítka hladká jednovrstvá vnitřních stěn nanášená ručně</t>
  </si>
  <si>
    <t>1751894292</t>
  </si>
  <si>
    <t>" pod obklad"</t>
  </si>
  <si>
    <t>(2,325+1,6)*2</t>
  </si>
  <si>
    <t>980477545</t>
  </si>
  <si>
    <t>1,77*4,9+2,45*3,5</t>
  </si>
  <si>
    <t>5,75*1,5*7+5,1*1,5</t>
  </si>
  <si>
    <t>0,56*0,55*5</t>
  </si>
  <si>
    <t>6222730011</t>
  </si>
  <si>
    <t>Montáž odvětrávané fasády stěn na hliníkový rošt bez tepelné izolace  - kompletní dodávka podkladního roštu, spojovacích prvů apod.</t>
  </si>
  <si>
    <t>349640831</t>
  </si>
  <si>
    <t>246,3+25</t>
  </si>
  <si>
    <t>591551041</t>
  </si>
  <si>
    <t>deska cementovláknitá fasádní probarvená tl 8mm , tmavě šedá</t>
  </si>
  <si>
    <t>2095969593</t>
  </si>
  <si>
    <t>271,3*1,15 'Přepočtené koeficientem množství</t>
  </si>
  <si>
    <t>632441225</t>
  </si>
  <si>
    <t>Potěr anhydritový samonivelační litý C30 tl do 50 mm / Cemflow/</t>
  </si>
  <si>
    <t>1300848212</t>
  </si>
  <si>
    <t>632441293</t>
  </si>
  <si>
    <t>Příplatek k anhydritovému samonivelačnímu litému potěru C30 ZKD 5 mm tloušťky přes 50 mm</t>
  </si>
  <si>
    <t>857889949</t>
  </si>
  <si>
    <t>" D2 - 5mm"</t>
  </si>
  <si>
    <t>43,8+7,1+8,2+6,1+3,4</t>
  </si>
  <si>
    <t>" D1 - 2x5mm"</t>
  </si>
  <si>
    <t>(40,8+22+20+20,8*2+26,3+28,3+8,9+17,3+12+13,1+12,2+12,9)*2</t>
  </si>
  <si>
    <t>632451021</t>
  </si>
  <si>
    <t>Vyrovnávací potěr tl do 20 mm z MC 15 provedený v pásu</t>
  </si>
  <si>
    <t>-370529365</t>
  </si>
  <si>
    <t>" vyrovnání podkladu pro zakládací hranol"</t>
  </si>
  <si>
    <t>74*0,25</t>
  </si>
  <si>
    <t>941111131</t>
  </si>
  <si>
    <t>Montáž lešení řadového trubkového lehkého s podlahami zatížení do 200 kg/m2 š do 1,5 m v do 10 m</t>
  </si>
  <si>
    <t>-1155274494</t>
  </si>
  <si>
    <t>20,8*10+18,2*10</t>
  </si>
  <si>
    <t>29,3*11,5+29,3*10</t>
  </si>
  <si>
    <t>941111231</t>
  </si>
  <si>
    <t>Příplatek k lešení řadovému trubkovému lehkému s podlahami š 1,5 m v 10 m za první a ZKD den použití</t>
  </si>
  <si>
    <t>-1504755139</t>
  </si>
  <si>
    <t>1019,95*90 'Přepočtené koeficientem množství</t>
  </si>
  <si>
    <t>941111831</t>
  </si>
  <si>
    <t>Demontáž lešení řadového trubkového lehkého s podlahami zatížení do 200 kg/m2 š do 1,5 m v do 10 m</t>
  </si>
  <si>
    <t>278973974</t>
  </si>
  <si>
    <t>944511111</t>
  </si>
  <si>
    <t>Montáž ochranné sítě z textilie z umělých vláken</t>
  </si>
  <si>
    <t>885377041</t>
  </si>
  <si>
    <t>944511211</t>
  </si>
  <si>
    <t>Příplatek k ochranné síti za první a ZKD den použití</t>
  </si>
  <si>
    <t>1721051528</t>
  </si>
  <si>
    <t>944511811</t>
  </si>
  <si>
    <t>Demontáž ochranné sítě z textilie z umělých vláken</t>
  </si>
  <si>
    <t>1438921811</t>
  </si>
  <si>
    <t>944711113</t>
  </si>
  <si>
    <t>Montáž záchytné stříšky š do 2,5 m</t>
  </si>
  <si>
    <t>-910150836</t>
  </si>
  <si>
    <t>944711213</t>
  </si>
  <si>
    <t>Příplatek k záchytné stříšce š do 2,5 m za první a ZKD den použití</t>
  </si>
  <si>
    <t>-1216348556</t>
  </si>
  <si>
    <t>2,5*90 'Přepočtené koeficientem množství</t>
  </si>
  <si>
    <t>944711813</t>
  </si>
  <si>
    <t>Demontáž záchytné stříšky š do 2,5 m</t>
  </si>
  <si>
    <t>1496177242</t>
  </si>
  <si>
    <t>-2130627566</t>
  </si>
  <si>
    <t>-1494770405</t>
  </si>
  <si>
    <t>952902021</t>
  </si>
  <si>
    <t>Čištění budov zametení hladkých podlah</t>
  </si>
  <si>
    <t>-962492429</t>
  </si>
  <si>
    <t>962032230</t>
  </si>
  <si>
    <t>Bourání zdiva z cihel pálených nebo vápenopískových na MV nebo MVC do 1 m3</t>
  </si>
  <si>
    <t>-335915595</t>
  </si>
  <si>
    <t>"střešní nástavby"</t>
  </si>
  <si>
    <t>(3,5*2+2,7*2+3,33*2+2,7*2+3,1*2+2,7*2)*1,6*0,15</t>
  </si>
  <si>
    <t>" sokl větrání"</t>
  </si>
  <si>
    <t>0,45*0,75*3*0,5</t>
  </si>
  <si>
    <t>0,45*0,45*2*0,5</t>
  </si>
  <si>
    <t>0,8*4*2*0,5*0,15</t>
  </si>
  <si>
    <t>" atika"</t>
  </si>
  <si>
    <t>(14,8*2+2,8*2+26,1*2)*0,3*0,5</t>
  </si>
  <si>
    <t>963012510</t>
  </si>
  <si>
    <t>Bourání stropů z ŽB desek š do 300 mm tl do 140 mm</t>
  </si>
  <si>
    <t>1312769764</t>
  </si>
  <si>
    <t>" strop střesní nástavby"</t>
  </si>
  <si>
    <t>(3,8*2,7+3,63*2,7+3,4*2,7)*0,2</t>
  </si>
  <si>
    <t>" nad schodištěm"</t>
  </si>
  <si>
    <t>6*2,45*0,25</t>
  </si>
  <si>
    <t>965042241</t>
  </si>
  <si>
    <t>Bourání podkladů pod dlažby nebo mazanin betonových nebo z litého asfaltu tl přes 100 mm pl pře 4 m2</t>
  </si>
  <si>
    <t>-677322630</t>
  </si>
  <si>
    <t>" střecha - odhad"</t>
  </si>
  <si>
    <t>(6,85*2,775+20,055*14,8)*0,1</t>
  </si>
  <si>
    <t>965082923</t>
  </si>
  <si>
    <t>Odstranění násypů pod podlahami tl do 100 mm pl přes 2 m2</t>
  </si>
  <si>
    <t>908883993</t>
  </si>
  <si>
    <t>977211122</t>
  </si>
  <si>
    <t>Řezání stěnovou pilou kcí z cihel nebo tvárnic hl do 350 mm</t>
  </si>
  <si>
    <t>1532119312</t>
  </si>
  <si>
    <t>" odříznutí atiky"</t>
  </si>
  <si>
    <t>14,8*2+2,8*2+26,1*2</t>
  </si>
  <si>
    <t>985131311</t>
  </si>
  <si>
    <t>Ruční dočištění ploch stěn, rubu kleneb a podlah ocelových kartáči</t>
  </si>
  <si>
    <t>-1471930766</t>
  </si>
  <si>
    <t>" stávající žb panely"</t>
  </si>
  <si>
    <t>25,055*14,8</t>
  </si>
  <si>
    <t>-1838080252</t>
  </si>
  <si>
    <t>-1014195116</t>
  </si>
  <si>
    <t>997013311</t>
  </si>
  <si>
    <t>Montáž a demontáž shozu suti v do 10 m</t>
  </si>
  <si>
    <t>-724403161</t>
  </si>
  <si>
    <t>997013321</t>
  </si>
  <si>
    <t>Příplatek k shozu suti v do 10 m za první a ZKD den použití</t>
  </si>
  <si>
    <t>-291770445</t>
  </si>
  <si>
    <t>20*14 'Přepočtené koeficientem množství</t>
  </si>
  <si>
    <t>1034394119</t>
  </si>
  <si>
    <t>-1018861644</t>
  </si>
  <si>
    <t>178,704*14 'Přepočtené koeficientem množství</t>
  </si>
  <si>
    <t>1581191349</t>
  </si>
  <si>
    <t>499112009</t>
  </si>
  <si>
    <t>254743798</t>
  </si>
  <si>
    <t>797267032</t>
  </si>
  <si>
    <t>178,704-(41,315+19,98+69,48)</t>
  </si>
  <si>
    <t>-2032354454</t>
  </si>
  <si>
    <t>712</t>
  </si>
  <si>
    <t>Povlakové krytiny</t>
  </si>
  <si>
    <t>712300832</t>
  </si>
  <si>
    <t>Odstranění povlakové krytiny střech do 10° dvouvrstvé</t>
  </si>
  <si>
    <t>-1141096685</t>
  </si>
  <si>
    <t>6,85*2,775+20,055*14,8</t>
  </si>
  <si>
    <t>(3,8*2+2,7*2+3,63*2+2,7*2+3,4*2+2,7*2)*0,3</t>
  </si>
  <si>
    <t>(25,7*2+14,4*2+2,7*2)*0,3</t>
  </si>
  <si>
    <t>712361701</t>
  </si>
  <si>
    <t>Provedení povlakové krytiny střech do 10° fólií položenou volně s přilepením spojů</t>
  </si>
  <si>
    <t>185252227</t>
  </si>
  <si>
    <t>(14*25,115+6,3*3,045)*1,1</t>
  </si>
  <si>
    <t>283220911</t>
  </si>
  <si>
    <t>kontaktní difuzní fólie</t>
  </si>
  <si>
    <t>1916837303</t>
  </si>
  <si>
    <t>407,873*1,15 'Přepočtené koeficientem množství</t>
  </si>
  <si>
    <t>712363352</t>
  </si>
  <si>
    <t>Povlakové krytiny střech do 10° z tvarovaných poplastovaných lišt délky 2 m koutová lišta vnitřní rš 100 mm</t>
  </si>
  <si>
    <t>-1985853378</t>
  </si>
  <si>
    <t>25,2*2+16,9*2</t>
  </si>
  <si>
    <t>712363353</t>
  </si>
  <si>
    <t>Povlakové krytiny střech do 10° z tvarovaných poplastovaných lišt délky 2 m koutová lišta vnější rš 100 mm</t>
  </si>
  <si>
    <t>-1142121408</t>
  </si>
  <si>
    <t>7123634021</t>
  </si>
  <si>
    <t xml:space="preserve">Provedení povlak krytiny mechanicky kotvenou </t>
  </si>
  <si>
    <t>1132969864</t>
  </si>
  <si>
    <t>15,046*26,171+7,336*3,045</t>
  </si>
  <si>
    <t>(25,115*2+16,88*2)*0,6</t>
  </si>
  <si>
    <t>" Zdvojení v místě stojek VZT"</t>
  </si>
  <si>
    <t>1,5*1,2*14+1,5*0,8*2</t>
  </si>
  <si>
    <t>28322001</t>
  </si>
  <si>
    <t>fólie hydroizolační střešní mPVC mechanicky kotvená tl 2,0mm barevná</t>
  </si>
  <si>
    <t>-1728273619</t>
  </si>
  <si>
    <t>494,101*1,15 'Přepočtené koeficientem množství</t>
  </si>
  <si>
    <t>712391171</t>
  </si>
  <si>
    <t>Provedení povlakové krytiny střech do 10° podkladní textilní vrstvy</t>
  </si>
  <si>
    <t>-2060140148</t>
  </si>
  <si>
    <t>693110091</t>
  </si>
  <si>
    <t>geotextilie 300 g/m2</t>
  </si>
  <si>
    <t>1477583057</t>
  </si>
  <si>
    <t>466,501*1,15 'Přepočtené koeficientem množství</t>
  </si>
  <si>
    <t>998712102</t>
  </si>
  <si>
    <t>Přesun hmot tonážní tonážní pro krytiny povlakové v objektech v do 12 m</t>
  </si>
  <si>
    <t>1764912712</t>
  </si>
  <si>
    <t>713111121</t>
  </si>
  <si>
    <t>Montáž izolace tepelné spodem stropů s uchycením drátem rohoží, pásů, dílců, desek</t>
  </si>
  <si>
    <t>-470308138</t>
  </si>
  <si>
    <t>14*25,115+6,3*3,045</t>
  </si>
  <si>
    <t>370,794</t>
  </si>
  <si>
    <t>631537051</t>
  </si>
  <si>
    <t>minerální izolace tl. 80mm</t>
  </si>
  <si>
    <t>1714829937</t>
  </si>
  <si>
    <t>370,794*1,02 'Přepočtené koeficientem množství</t>
  </si>
  <si>
    <t>631537301</t>
  </si>
  <si>
    <t>minerální izolace tl. 240mm</t>
  </si>
  <si>
    <t>1475740888</t>
  </si>
  <si>
    <t>713121111</t>
  </si>
  <si>
    <t>Montáž izolace tepelné podlah volně kladenými rohožemi, pásy, dílci, deskami 1 vrstva</t>
  </si>
  <si>
    <t>-1082976715</t>
  </si>
  <si>
    <t>283723091</t>
  </si>
  <si>
    <t>deska EPS pro kročejový útlum tl. 100mm</t>
  </si>
  <si>
    <t>1797152015</t>
  </si>
  <si>
    <t>342-(5*6,1+0,8*2,9) *1,05  " odpočet podia"</t>
  </si>
  <si>
    <t>307,539*1,02 'Přepočtené koeficientem množství</t>
  </si>
  <si>
    <t>28375675</t>
  </si>
  <si>
    <t>deska EPS pro kročejový útlum tl 40mm</t>
  </si>
  <si>
    <t>-1849898948</t>
  </si>
  <si>
    <t>" podíum - D3"</t>
  </si>
  <si>
    <t>(5*6,1+0,8*2,9)*1,05</t>
  </si>
  <si>
    <t>713131121</t>
  </si>
  <si>
    <t>Montáž izolace tepelné stěn přichycením dráty rohoží, pásů, dílců, desek</t>
  </si>
  <si>
    <t>245144000</t>
  </si>
  <si>
    <t>229,32*2</t>
  </si>
  <si>
    <t>631509811</t>
  </si>
  <si>
    <t>dřevovláknitá izolace STEICO therm  tl.100 mm</t>
  </si>
  <si>
    <t>1977273178</t>
  </si>
  <si>
    <t>458,64*1,05 'Přepočtené koeficientem množství</t>
  </si>
  <si>
    <t>713191132</t>
  </si>
  <si>
    <t>Montáž izolace tepelné podlah, stropů vrchem nebo střech překrytí separační fólií z PE</t>
  </si>
  <si>
    <t>1990557418</t>
  </si>
  <si>
    <t>283230811</t>
  </si>
  <si>
    <t>fólie HDPE separační</t>
  </si>
  <si>
    <t>1926515264</t>
  </si>
  <si>
    <t>342*1,1 'Přepočtené koeficientem množství</t>
  </si>
  <si>
    <t>2085415143</t>
  </si>
  <si>
    <t>1286662470</t>
  </si>
  <si>
    <t>2128603992</t>
  </si>
  <si>
    <t>923361533</t>
  </si>
  <si>
    <t>640115968</t>
  </si>
  <si>
    <t>1307477705</t>
  </si>
  <si>
    <t>762</t>
  </si>
  <si>
    <t>Konstrukce tesařské</t>
  </si>
  <si>
    <t>762-101</t>
  </si>
  <si>
    <t>Montáž a dodávka podia vč. podkladní konstrukce</t>
  </si>
  <si>
    <t>1316513000</t>
  </si>
  <si>
    <t>762112110</t>
  </si>
  <si>
    <t>Montáž tesařských stěn na hladko z hraněného řeziva průřezové plochy do 120 cm2</t>
  </si>
  <si>
    <t>-21030354</t>
  </si>
  <si>
    <t>" stěnové sloupky KVH 120x60"</t>
  </si>
  <si>
    <t>4,3*103</t>
  </si>
  <si>
    <t>605121251</t>
  </si>
  <si>
    <t>hranol KVH</t>
  </si>
  <si>
    <t>-876018583</t>
  </si>
  <si>
    <t>442,9*0,12*0,06*1,08</t>
  </si>
  <si>
    <t>762123110</t>
  </si>
  <si>
    <t>Montáž tesařských stěn vázaných z hraněného řeziva průřezové plochy do 100 cm2</t>
  </si>
  <si>
    <t>-1045704906</t>
  </si>
  <si>
    <t>" hranoly ztužidla BSH 100x100"</t>
  </si>
  <si>
    <t>129,06</t>
  </si>
  <si>
    <t>" hranoly parapetního zužidla 100x100"</t>
  </si>
  <si>
    <t>69,35</t>
  </si>
  <si>
    <t>762123130</t>
  </si>
  <si>
    <t>Montáž tesařských stěn vázaných z hraněného řeziva průřezové plochy do 224 cm2</t>
  </si>
  <si>
    <t>-1109574755</t>
  </si>
  <si>
    <t>" nosný sloupek BSH 200x200"</t>
  </si>
  <si>
    <t>" zakládací hranol 200x240"</t>
  </si>
  <si>
    <t>73,785</t>
  </si>
  <si>
    <t>" dřevěný překlad BSH 200x240"</t>
  </si>
  <si>
    <t>53,232</t>
  </si>
  <si>
    <t>762123120</t>
  </si>
  <si>
    <t>Montáž tesařských stěn vázaných z hraněného řeziva průřezové plochy do 144 cm2</t>
  </si>
  <si>
    <t>210398113</t>
  </si>
  <si>
    <t>" sloupky ztužidla BSH 100x140"</t>
  </si>
  <si>
    <t>166,32</t>
  </si>
  <si>
    <t>" hranoly parapetního ztužidla 60x200"</t>
  </si>
  <si>
    <t>45,6</t>
  </si>
  <si>
    <t>605121321</t>
  </si>
  <si>
    <t>hranol stavební řezivo  BSH</t>
  </si>
  <si>
    <t>-1012336926</t>
  </si>
  <si>
    <t>" výpis viz statika"</t>
  </si>
  <si>
    <t>(2,328+1,116+0,175+1,92+2,555+3,542+0,547+0,494+0,2)*1,08</t>
  </si>
  <si>
    <t>762195000</t>
  </si>
  <si>
    <t>Spojovací prostředky pro montáž stěn, příček, bednění stěn</t>
  </si>
  <si>
    <t>1527509014</t>
  </si>
  <si>
    <t>13,907+3,444</t>
  </si>
  <si>
    <t>762335511</t>
  </si>
  <si>
    <t>Montáž krokví rovnoběžných s okapem z řeziva hoblovaného průřezové plochy do 120 cm2 na dřevo</t>
  </si>
  <si>
    <t>-1301243759</t>
  </si>
  <si>
    <t>26*25+6,3*5</t>
  </si>
  <si>
    <t>60512125</t>
  </si>
  <si>
    <t>hranol stavební řezivo průřezu do 120cm2 do dl 6m</t>
  </si>
  <si>
    <t>2135568512</t>
  </si>
  <si>
    <t>" fošna 120x60"</t>
  </si>
  <si>
    <t>681,5*0,12*0,06*1,08</t>
  </si>
  <si>
    <t>762341047</t>
  </si>
  <si>
    <t>Bednění střech rovných z desek OSB tl 25 mm na pero a drážku šroubovaných na rošt</t>
  </si>
  <si>
    <t>1766632896</t>
  </si>
  <si>
    <t>(26,121*2+16,88*2)*0,528</t>
  </si>
  <si>
    <t>762431037</t>
  </si>
  <si>
    <t>Obložení stěn z desek OSB tl 25 mm  na pero a drážku, lepené spoje</t>
  </si>
  <si>
    <t>823494688</t>
  </si>
  <si>
    <t>229,32</t>
  </si>
  <si>
    <t>762431210</t>
  </si>
  <si>
    <t>Montáž obložení stěn deskami z dřevovláknitých hmot tvrdými</t>
  </si>
  <si>
    <t>2136667623</t>
  </si>
  <si>
    <t>(25,4+18,95+12,4*2)*4,3</t>
  </si>
  <si>
    <t>-(5,75*1,5*7+5,1*1,5)</t>
  </si>
  <si>
    <t>607115101</t>
  </si>
  <si>
    <t>deska dřevovláknitá Steico Universal P+D tl 35mm</t>
  </si>
  <si>
    <t>1046215979</t>
  </si>
  <si>
    <t>229,32*1,04 'Přepočtené koeficientem množství</t>
  </si>
  <si>
    <t>762511286</t>
  </si>
  <si>
    <t>Podlahové kce podkladové dvouvrstvé z desek OSB tl 2x18 mm broušených na pero a drážku lepených</t>
  </si>
  <si>
    <t>-1929169505</t>
  </si>
  <si>
    <t>" na střeše - pro VZT"</t>
  </si>
  <si>
    <t>1*0,8*14+1*0,5*2</t>
  </si>
  <si>
    <t>762822120</t>
  </si>
  <si>
    <t>Montáž stropního trámu z hraněného řeziva průřezové plochy do 288 cm2 s výměnami</t>
  </si>
  <si>
    <t>-1279727652</t>
  </si>
  <si>
    <t>" střešní trámy 100x240"</t>
  </si>
  <si>
    <t>6,03*115</t>
  </si>
  <si>
    <t>762822150</t>
  </si>
  <si>
    <t>Montáž stropního trámu z hraněného řeziva průřezové plochy přes 540 cm2 s výměnami</t>
  </si>
  <si>
    <t>329419933</t>
  </si>
  <si>
    <t>" střešní průvlak 220x360(480)"</t>
  </si>
  <si>
    <t>14,5*5</t>
  </si>
  <si>
    <t>1142912206</t>
  </si>
  <si>
    <t>693,45*0,1*0,24*1,08</t>
  </si>
  <si>
    <t>6,699*1,08</t>
  </si>
  <si>
    <t>762895000</t>
  </si>
  <si>
    <t>Spojovací prostředky pro montáž záklopu, stropnice a podbíjení</t>
  </si>
  <si>
    <t>-756436201</t>
  </si>
  <si>
    <t>25,209</t>
  </si>
  <si>
    <t>998762102</t>
  </si>
  <si>
    <t>Přesun hmot tonážní pro kce tesařské v objektech v do 12 m</t>
  </si>
  <si>
    <t>-184483003</t>
  </si>
  <si>
    <t>763111411</t>
  </si>
  <si>
    <t>SDK příčka tl 100 mm profil CW+UW 50 desky 2xA 12,5 TI 50 mm EI 60 Rw 50 dB</t>
  </si>
  <si>
    <t>-546741643</t>
  </si>
  <si>
    <t>2,4*3,3</t>
  </si>
  <si>
    <t>763111417</t>
  </si>
  <si>
    <t>SDK příčka tl 150 mm profil CW+UW 100 desky 2xA 12,5 TI 100 mm EI 60 Rw 55 DB</t>
  </si>
  <si>
    <t>1686136584</t>
  </si>
  <si>
    <t>(1,06+7,2*2+20,8+4,6*3+2,515)*3,3</t>
  </si>
  <si>
    <t>-(0,8*2*7+1,4*2)</t>
  </si>
  <si>
    <t>763111431</t>
  </si>
  <si>
    <t>SDK příčka tl 100 mm profil CW+UW 50 desky 2xH2 12,5 TI 50 mm EI 60 Rw 50 dB</t>
  </si>
  <si>
    <t>-1441865945</t>
  </si>
  <si>
    <t>(4,025+1,6*2+1,9+2,5+2,325+2,5+2,55)*3,3</t>
  </si>
  <si>
    <t>-(0,8*2+0,7*2*6)</t>
  </si>
  <si>
    <t>-1522182510</t>
  </si>
  <si>
    <t>(4,025+1,4+6,235+7,5)*3,3-(1,6*2+0,7*2*2)</t>
  </si>
  <si>
    <t>7631114371</t>
  </si>
  <si>
    <t>SDK příčka tl 151 mm profil CW+UW, protipožární bezpečnostní - skladba P2</t>
  </si>
  <si>
    <t>-1336119822</t>
  </si>
  <si>
    <t>(2+0,5*2)*3,3-1,6*2</t>
  </si>
  <si>
    <t>-1575682283</t>
  </si>
  <si>
    <t>(3,035*2+2,865*2+3,085*2+2,815*2+4,085*2+2,1*2)*3</t>
  </si>
  <si>
    <t>4,5*12</t>
  </si>
  <si>
    <t>(6,265*2+2,4*2+5,1*2)*3</t>
  </si>
  <si>
    <t>(4,2*2+6,265*2)*3</t>
  </si>
  <si>
    <t>(2,985*2+2,865*2+9,225*2+7,2*8)*3</t>
  </si>
  <si>
    <t>(15,75*2+2,315*2)*3</t>
  </si>
  <si>
    <t>(1,816*2+3,95*2)*3</t>
  </si>
  <si>
    <t>(1,9*2+2*2+1*2+2,55*2+2,3325*4)*3</t>
  </si>
  <si>
    <t>-(5,75*1,5*7+5,1*1,5+0,8*2*26+1,6*2*6+0,7*2*3)</t>
  </si>
  <si>
    <t>(1,4*4+1,2*4+1,376*2+2,5*2+1,5*2+0,9*6+1,6*8)*1</t>
  </si>
  <si>
    <t>763111722</t>
  </si>
  <si>
    <t>SDK příčka pozinkovaný úhelník k ochraně rohů</t>
  </si>
  <si>
    <t>-1405115465</t>
  </si>
  <si>
    <t>3,3*10+1,5*16+0,55*10</t>
  </si>
  <si>
    <t>763111771</t>
  </si>
  <si>
    <t>Příplatek k SDK příčce za rovinnost kvality Q3</t>
  </si>
  <si>
    <t>-67616134</t>
  </si>
  <si>
    <t>692,543</t>
  </si>
  <si>
    <t>7631142231</t>
  </si>
  <si>
    <t>SDK příčka bezpečnostní tl 200 mm zdvojený profil CW+UW 75 desky 2xDF12,5 TI 50+50 - skladba dle PD</t>
  </si>
  <si>
    <t>1230013624</t>
  </si>
  <si>
    <t>(6,985*2+6,265+14,3+4,25*2)*3,3-(0,8*2*6)</t>
  </si>
  <si>
    <t>-1337652073</t>
  </si>
  <si>
    <t>(0,9*3+1,5+0,9)*1,3</t>
  </si>
  <si>
    <t>763121453</t>
  </si>
  <si>
    <t>SDK stěna předsazená tl 100 mm profil CW+UW 75 desky 2xDF 12,5 TI 50 mm EI 45</t>
  </si>
  <si>
    <t>221327198</t>
  </si>
  <si>
    <t>(25+18,75+14,2*2)*3,3</t>
  </si>
  <si>
    <t>-(7*3,3)</t>
  </si>
  <si>
    <t>763121466</t>
  </si>
  <si>
    <t>SDK stěna předsazená tl 100 mm profil CW+UW 75 desky 2xH2DF 12,5 TI 50 mm 50 kg/m3 EI 45</t>
  </si>
  <si>
    <t>443369050</t>
  </si>
  <si>
    <t>7*3,3</t>
  </si>
  <si>
    <t>763122413</t>
  </si>
  <si>
    <t>SDK stěna šachtová tl 100 mm profil CW+UW 75 desky 2xDF 12,5 bez TI EI 30</t>
  </si>
  <si>
    <t>1965674895</t>
  </si>
  <si>
    <t>(1,5+0,465)*3,3</t>
  </si>
  <si>
    <t>(0,235*2+0,26+0,336)*3,3</t>
  </si>
  <si>
    <t>763131441</t>
  </si>
  <si>
    <t>SDK podhled desky 2xDF 12,5 bez TI dvouvrstvá spodní kce profil CD+UD</t>
  </si>
  <si>
    <t>1816689145</t>
  </si>
  <si>
    <t>16,7+43,8+3,4</t>
  </si>
  <si>
    <t>763131461</t>
  </si>
  <si>
    <t>SDK podhled desky 2xH2 12,5 bez TI dvouvrstvá spodní kce profil CD+UD</t>
  </si>
  <si>
    <t>-1517596572</t>
  </si>
  <si>
    <t>7,1+8,2+6,1</t>
  </si>
  <si>
    <t>763131531</t>
  </si>
  <si>
    <t>SDK podhled deska 1xDF 12,5 bez TI jednovrstvá spodní kce profil CD+UD /60/27/</t>
  </si>
  <si>
    <t>3086999</t>
  </si>
  <si>
    <t>763131714</t>
  </si>
  <si>
    <t>SDK podhled základní penetrační nátěr</t>
  </si>
  <si>
    <t>413290626</t>
  </si>
  <si>
    <t>16,7+43,8+7,1+8,2+6,1+3,4</t>
  </si>
  <si>
    <t>763131751</t>
  </si>
  <si>
    <t>Montáž parotěsné zábrany do SDK podhledu</t>
  </si>
  <si>
    <t>1772886472</t>
  </si>
  <si>
    <t>283293341</t>
  </si>
  <si>
    <t>fólie parotěsná zábrana</t>
  </si>
  <si>
    <t>-1213217324</t>
  </si>
  <si>
    <t>370,794*1,1 'Přepočtené koeficientem množství</t>
  </si>
  <si>
    <t>763131771</t>
  </si>
  <si>
    <t>Příplatek k SDK podhledu za rovinnost kvality Q3</t>
  </si>
  <si>
    <t>-714873806</t>
  </si>
  <si>
    <t>763172312</t>
  </si>
  <si>
    <t>Montáž revizních dvířek SDK kcí vel. 300x300 mm</t>
  </si>
  <si>
    <t>30200387</t>
  </si>
  <si>
    <t>59030711</t>
  </si>
  <si>
    <t>dvířka revizní s automatickým zámkem 300x300mm</t>
  </si>
  <si>
    <t>-959822059</t>
  </si>
  <si>
    <t>763172313</t>
  </si>
  <si>
    <t>Montáž revizních dvířek SDK kcí vel. 400x400 mm</t>
  </si>
  <si>
    <t>332548593</t>
  </si>
  <si>
    <t>59030712</t>
  </si>
  <si>
    <t>dvířka revizní s automatickým zámkem 400x400mm</t>
  </si>
  <si>
    <t>-1902900667</t>
  </si>
  <si>
    <t>763172315</t>
  </si>
  <si>
    <t>Montáž revizních dvířek SDK kcí vel. 600x600 mm</t>
  </si>
  <si>
    <t>517717433</t>
  </si>
  <si>
    <t>59030714</t>
  </si>
  <si>
    <t>dvířka revizní s automatickým zámkem 600x600mm</t>
  </si>
  <si>
    <t>-2006325206</t>
  </si>
  <si>
    <t>763181311</t>
  </si>
  <si>
    <t>Montáž jednokřídlové kovové zárubně v do 2,75 m SDK příčka</t>
  </si>
  <si>
    <t>1498681388</t>
  </si>
  <si>
    <t>2+2+6+6+7</t>
  </si>
  <si>
    <t>553315421</t>
  </si>
  <si>
    <t>zárubeň ocelová obložková 800 levá,pravá</t>
  </si>
  <si>
    <t>487373297</t>
  </si>
  <si>
    <t>7+6+2</t>
  </si>
  <si>
    <t>553315411</t>
  </si>
  <si>
    <t>1550545933</t>
  </si>
  <si>
    <t>763181312</t>
  </si>
  <si>
    <t>Montáž dvoukřídlové kovové zárubně v do 2,75 m SDK příčka</t>
  </si>
  <si>
    <t>433856207</t>
  </si>
  <si>
    <t>553315451</t>
  </si>
  <si>
    <t>zárubeň ocelová obložková 1400 dvoukřídlá</t>
  </si>
  <si>
    <t>1519796903</t>
  </si>
  <si>
    <t>553315452</t>
  </si>
  <si>
    <t>zárubeň ocelová obložková 1600 dvoukřídlá, pro dveře EI</t>
  </si>
  <si>
    <t>1125559889</t>
  </si>
  <si>
    <t>763431011</t>
  </si>
  <si>
    <t>Montáž minerálního podhledu s vyjímatelnými panely vel. do 0,36 m2 na zavěšený polozapuštěný rošt</t>
  </si>
  <si>
    <t>-1375218130</t>
  </si>
  <si>
    <t>342-(16,7+43,8+7,1+8,2+6,1+3,4)</t>
  </si>
  <si>
    <t>590360751</t>
  </si>
  <si>
    <t>kazetový minerální podhled</t>
  </si>
  <si>
    <t>1844151174</t>
  </si>
  <si>
    <t>256,7*1,05 'Přepočtené koeficientem množství</t>
  </si>
  <si>
    <t>930007190</t>
  </si>
  <si>
    <t>764</t>
  </si>
  <si>
    <t>Konstrukce klempířské</t>
  </si>
  <si>
    <t>764002841</t>
  </si>
  <si>
    <t>Demontáž oplechování horních ploch zdí a nadezdívek do suti</t>
  </si>
  <si>
    <t>1578195402</t>
  </si>
  <si>
    <t>7642146081</t>
  </si>
  <si>
    <t>Oplechování horních ploch a atik  z FeZn s povrch úpravou mechanicky kotvené rš 750 mm /antracit/</t>
  </si>
  <si>
    <t>157837050</t>
  </si>
  <si>
    <t>7642166021</t>
  </si>
  <si>
    <t>Oplechování rovných parapetů mechanicky kotvené z FeZn s povrchovou úpravou rš 190 mm /antracit/</t>
  </si>
  <si>
    <t>-489438715</t>
  </si>
  <si>
    <t>2,5+1,8</t>
  </si>
  <si>
    <t>7642166031</t>
  </si>
  <si>
    <t>Oplechování rovných parapetů mechanicky kotvené z FeZn s povrchovou úpravou rš 260 mm / antracit/</t>
  </si>
  <si>
    <t>819966234</t>
  </si>
  <si>
    <t>5,8*7+5,15+0,6*5</t>
  </si>
  <si>
    <t>998764102</t>
  </si>
  <si>
    <t>Přesun hmot tonážní pro konstrukce klempířské v objektech v do 12 m</t>
  </si>
  <si>
    <t>968030800</t>
  </si>
  <si>
    <t>-561841135</t>
  </si>
  <si>
    <t>611600511</t>
  </si>
  <si>
    <t>dveře DTD hladké šedé, 80x197 cm, klika-klika nerez, FAB zámek - ozn. D04</t>
  </si>
  <si>
    <t>580333203</t>
  </si>
  <si>
    <t>611600512</t>
  </si>
  <si>
    <t>dveře DTD hladké šedé, 80x197 cm, klika-klika nerez, FAB zámek - ozn. D05</t>
  </si>
  <si>
    <t>932081465</t>
  </si>
  <si>
    <t>611600513</t>
  </si>
  <si>
    <t>dveře  DTD hladké šedé, 70x197 cm, klika-klika nerez, FAB zámek - ozn. D06</t>
  </si>
  <si>
    <t>511012996</t>
  </si>
  <si>
    <t>611600514</t>
  </si>
  <si>
    <t>dveře DTD hladké šedé, 70x197 cm, klika-klika nerez, FAB zámek - ozn. D07</t>
  </si>
  <si>
    <t>-1032632595</t>
  </si>
  <si>
    <t>611600515</t>
  </si>
  <si>
    <t>dveře DTD hladké šedé, 80x197 cm, klika-klika nerez, FAB zámek - ozn. D08</t>
  </si>
  <si>
    <t>785951916</t>
  </si>
  <si>
    <t>766660011</t>
  </si>
  <si>
    <t>Montáž dveřních křídel otvíravých dvoukřídlových š do 1,45 m do ocelové zárubně</t>
  </si>
  <si>
    <t>-1991382126</t>
  </si>
  <si>
    <t>766660031</t>
  </si>
  <si>
    <t>Montáž dveřních křídel otvíravých dvoukřídlových požárních do ocelové zárubně</t>
  </si>
  <si>
    <t>-1594059194</t>
  </si>
  <si>
    <t>611600516</t>
  </si>
  <si>
    <t>dveře DTD  hladké šedé, dvoukř. 140x197 cm, klika-klika nerez, FAB zámek - ozn. D02</t>
  </si>
  <si>
    <t>1713384967</t>
  </si>
  <si>
    <t>611600517</t>
  </si>
  <si>
    <t>dveře DTD  hladké šedé, dvoukř. 140x197 cm, klik-klika nerez, FAB zámek - ozn. D03</t>
  </si>
  <si>
    <t>1584564416</t>
  </si>
  <si>
    <t>611600518</t>
  </si>
  <si>
    <t>dveře DTD  hladké šedé, dvoukř. 160x197 cm, EI 30 DP3  klika-koule nerez,  el. zámek - ozn. D01</t>
  </si>
  <si>
    <t>633308445</t>
  </si>
  <si>
    <t>766694114</t>
  </si>
  <si>
    <t>Montáž parapetních desek dřevěných nebo plastových šířky do 30 cm délky přes 2,6 m</t>
  </si>
  <si>
    <t>1036330055</t>
  </si>
  <si>
    <t>60794103</t>
  </si>
  <si>
    <t>deska parapetní dřevotřísková vnitřní 300x1000mm</t>
  </si>
  <si>
    <t>-1750609966</t>
  </si>
  <si>
    <t>5,75*7+5,1+1,8+2,45+0,56*5</t>
  </si>
  <si>
    <t>1871917382</t>
  </si>
  <si>
    <t>767131113</t>
  </si>
  <si>
    <t>Montáž stěn plechových nýtované</t>
  </si>
  <si>
    <t>195456487</t>
  </si>
  <si>
    <t>" VZT"</t>
  </si>
  <si>
    <t>(17*2+4,8*2)*1,05</t>
  </si>
  <si>
    <t>154851091</t>
  </si>
  <si>
    <t>profil trapézový  pozink tl.plechu 0,7 mm T 50</t>
  </si>
  <si>
    <t>751311882</t>
  </si>
  <si>
    <t>45,78*1,1 'Přepočtené koeficientem množství</t>
  </si>
  <si>
    <t>159</t>
  </si>
  <si>
    <t>407492937</t>
  </si>
  <si>
    <t>160</t>
  </si>
  <si>
    <t>-860058006</t>
  </si>
  <si>
    <t>161</t>
  </si>
  <si>
    <t>-1120569387</t>
  </si>
  <si>
    <t>162</t>
  </si>
  <si>
    <t>835827612</t>
  </si>
  <si>
    <t>163</t>
  </si>
  <si>
    <t>767190111</t>
  </si>
  <si>
    <t>Montáž oplechování a lemování ocelových kcí stěn a střech ocelovým plechem rš do 100 mm</t>
  </si>
  <si>
    <t>-659765104</t>
  </si>
  <si>
    <t>164</t>
  </si>
  <si>
    <t>767190113</t>
  </si>
  <si>
    <t>Montáž oplechování a lemování ocelových kcí stěn a střech ocelovým plechem rš do 200 mm</t>
  </si>
  <si>
    <t>681548853</t>
  </si>
  <si>
    <t>(17*2+4,8*2)</t>
  </si>
  <si>
    <t>165</t>
  </si>
  <si>
    <t>311970001</t>
  </si>
  <si>
    <t>tenkostěnná vaznice FeZn C200</t>
  </si>
  <si>
    <t>297218222</t>
  </si>
  <si>
    <t>43,6*1,1 'Přepočtené koeficientem množství</t>
  </si>
  <si>
    <t>166</t>
  </si>
  <si>
    <t>311970002</t>
  </si>
  <si>
    <t>tenkostěnná vaznice FeZn C100</t>
  </si>
  <si>
    <t>-799262148</t>
  </si>
  <si>
    <t>167</t>
  </si>
  <si>
    <t>311970003</t>
  </si>
  <si>
    <t>nárožní plech  FeZn rš. 210</t>
  </si>
  <si>
    <t>988092298</t>
  </si>
  <si>
    <t>1,5*8</t>
  </si>
  <si>
    <t>168</t>
  </si>
  <si>
    <t>767316312</t>
  </si>
  <si>
    <t>Montáž střešního bodového světlíku přes 1,5 do 2 m2</t>
  </si>
  <si>
    <t>1605246457</t>
  </si>
  <si>
    <t>169</t>
  </si>
  <si>
    <t>562453581</t>
  </si>
  <si>
    <t xml:space="preserve">světlík bodový , kopule, dvojsklo, vč. rámu a manžety 100x200 cm, Uw´0,51, ruční otevírání </t>
  </si>
  <si>
    <t>755783131</t>
  </si>
  <si>
    <t>170</t>
  </si>
  <si>
    <t>767620126</t>
  </si>
  <si>
    <t>Montáž oken kovových zdvojených otevíravých do zdiva plochy do 1,5 m2</t>
  </si>
  <si>
    <t>1912769726</t>
  </si>
  <si>
    <t>5,75*1,5*7</t>
  </si>
  <si>
    <t>0,885*4,9*4</t>
  </si>
  <si>
    <t>5,1*1,5</t>
  </si>
  <si>
    <t>171</t>
  </si>
  <si>
    <t>553410131</t>
  </si>
  <si>
    <t>okno Al otevíravé/sklopné trojsklo 5750x1500 mm - ozn. O01</t>
  </si>
  <si>
    <t>-801293284</t>
  </si>
  <si>
    <t>172</t>
  </si>
  <si>
    <t>553410132</t>
  </si>
  <si>
    <t>okno Al otevíravé/sklopné trojsklo 5750x1500 mm - ozn. O01a</t>
  </si>
  <si>
    <t>-1230803328</t>
  </si>
  <si>
    <t>173</t>
  </si>
  <si>
    <t>553410133</t>
  </si>
  <si>
    <t>okno Al otevíravé/sklopné trojsklo 5750x1500 mm EI30DP - ozn. O01b</t>
  </si>
  <si>
    <t>-1709760160</t>
  </si>
  <si>
    <t>174</t>
  </si>
  <si>
    <t>553410134</t>
  </si>
  <si>
    <t>okno Al otevíravé/sklopné trojsklo 885x4900 mm EI30DP - ozn. O02</t>
  </si>
  <si>
    <t>-1788815631</t>
  </si>
  <si>
    <t>175</t>
  </si>
  <si>
    <t>553410135</t>
  </si>
  <si>
    <t>okno Al otevíravé/sklopné trojsklo 560x550mm EI30DP - ozn. O03</t>
  </si>
  <si>
    <t>1011847803</t>
  </si>
  <si>
    <t>176</t>
  </si>
  <si>
    <t>553410136</t>
  </si>
  <si>
    <t>okno Al otevíravé/sklopné trojsklo 5100x1500mm EI30DP - ozn. O04</t>
  </si>
  <si>
    <t>-1612738546</t>
  </si>
  <si>
    <t>177</t>
  </si>
  <si>
    <t>1220183420</t>
  </si>
  <si>
    <t>178</t>
  </si>
  <si>
    <t>-1046311435</t>
  </si>
  <si>
    <t>179</t>
  </si>
  <si>
    <t xml:space="preserve">Montáž a dodávka vnějších žaluzií vč. pohonu, žaluziového boxu... / 76,5 m2/ - kompletní dodávka </t>
  </si>
  <si>
    <t>2095035222</t>
  </si>
  <si>
    <t>180</t>
  </si>
  <si>
    <t>767995114</t>
  </si>
  <si>
    <t>Montáž atypických zámečnických konstrukcí hmotnosti do 50 kg</t>
  </si>
  <si>
    <t>990934424</t>
  </si>
  <si>
    <t>" 50/50/5"</t>
  </si>
  <si>
    <t>(2,75*6+1,05*16)*3,77</t>
  </si>
  <si>
    <t>" UE 120"</t>
  </si>
  <si>
    <t>1*16*10,4</t>
  </si>
  <si>
    <t>" jekl 100/100/5"</t>
  </si>
  <si>
    <t>1,5*16*13,969</t>
  </si>
  <si>
    <t>181</t>
  </si>
  <si>
    <t>13010420</t>
  </si>
  <si>
    <t>úhelník ocelový rovnostranný jakost 11 375 50x50x5mm</t>
  </si>
  <si>
    <t>1710170029</t>
  </si>
  <si>
    <t>0,126*1,08</t>
  </si>
  <si>
    <t>182</t>
  </si>
  <si>
    <t>13010912</t>
  </si>
  <si>
    <t>ocel profilová UE 120 jakost 11 375</t>
  </si>
  <si>
    <t>-1730023584</t>
  </si>
  <si>
    <t>0,167*1,08</t>
  </si>
  <si>
    <t>183</t>
  </si>
  <si>
    <t>14550301</t>
  </si>
  <si>
    <t>profil ocelový čtvercový svařovaný 100x100x5mm</t>
  </si>
  <si>
    <t>797922264</t>
  </si>
  <si>
    <t>0,336*1,08</t>
  </si>
  <si>
    <t>184</t>
  </si>
  <si>
    <t>767995118</t>
  </si>
  <si>
    <t xml:space="preserve">Montáž a dodávka atypických zámečnických konstrukcí - mříž ocelová, barva šedá, klika-kolue /nerez/, el. vrátný 160x197 cm </t>
  </si>
  <si>
    <t>-1382229435</t>
  </si>
  <si>
    <t>185</t>
  </si>
  <si>
    <t>767995119</t>
  </si>
  <si>
    <t>Montáž a dodávka stěnových panelů tl. 120 mm s PIP pěnou</t>
  </si>
  <si>
    <t>-1204967698</t>
  </si>
  <si>
    <t>" ostění"0,4*1,75*14</t>
  </si>
  <si>
    <t>186</t>
  </si>
  <si>
    <t>-1916229441</t>
  </si>
  <si>
    <t>187</t>
  </si>
  <si>
    <t>-1518362161</t>
  </si>
  <si>
    <t>188</t>
  </si>
  <si>
    <t>1267524352</t>
  </si>
  <si>
    <t>189</t>
  </si>
  <si>
    <t>1053788761</t>
  </si>
  <si>
    <t>190</t>
  </si>
  <si>
    <t>956036188</t>
  </si>
  <si>
    <t>191</t>
  </si>
  <si>
    <t>dlažba velkoformátová keramická  protiskluzná R10 60x60, imitace pohledového betonu -dlažba 01</t>
  </si>
  <si>
    <t>1445641635</t>
  </si>
  <si>
    <t>192</t>
  </si>
  <si>
    <t>1316637853</t>
  </si>
  <si>
    <t>3,95*2+15,57*2+0,5*2-(0,8*10+0,7*2+1,6+1,4)</t>
  </si>
  <si>
    <t>193</t>
  </si>
  <si>
    <t>1958768824</t>
  </si>
  <si>
    <t>194</t>
  </si>
  <si>
    <t>-1010527439</t>
  </si>
  <si>
    <t>(39,9+11,74)*1,1</t>
  </si>
  <si>
    <t>56,804*1,1 'Přepočtené koeficientem množství</t>
  </si>
  <si>
    <t>195</t>
  </si>
  <si>
    <t>665216421</t>
  </si>
  <si>
    <t>43,8+(3,05*1,2+3,05*1,88)</t>
  </si>
  <si>
    <t>196</t>
  </si>
  <si>
    <t>256646136</t>
  </si>
  <si>
    <t>53,194*1,1 'Přepočtené koeficientem množství</t>
  </si>
  <si>
    <t>197</t>
  </si>
  <si>
    <t>771574262</t>
  </si>
  <si>
    <t>Montáž podlah keramických velkoformát pro mechanické zatížení protiskluzných lepených flexibilním lepidlem do 6 ks/ m2</t>
  </si>
  <si>
    <t>-413000595</t>
  </si>
  <si>
    <t>7,1+6,2+6,1+3,4</t>
  </si>
  <si>
    <t>198</t>
  </si>
  <si>
    <t>597614201</t>
  </si>
  <si>
    <t>dlažba velkoformátová keramická  protiskluzná R9, imitace pohledového betonu 30x60cm - dlažba 02</t>
  </si>
  <si>
    <t>-706290083</t>
  </si>
  <si>
    <t>22,8*1,1 'Přepočtené koeficientem množství</t>
  </si>
  <si>
    <t>199</t>
  </si>
  <si>
    <t>-1591079138</t>
  </si>
  <si>
    <t>1,2*2,4*2</t>
  </si>
  <si>
    <t>1996549143</t>
  </si>
  <si>
    <t>201</t>
  </si>
  <si>
    <t>1545338513</t>
  </si>
  <si>
    <t>202</t>
  </si>
  <si>
    <t>776121321</t>
  </si>
  <si>
    <t>Vodou ředitelná penetrace savého podkladu povlakových podlah neředěná</t>
  </si>
  <si>
    <t>-749213433</t>
  </si>
  <si>
    <t>203</t>
  </si>
  <si>
    <t>776211211</t>
  </si>
  <si>
    <t>Lepení textilních čtverců</t>
  </si>
  <si>
    <t>-1237573397</t>
  </si>
  <si>
    <t>40,8+22+20+20,8*2+26,3+28,3+17,3+12+13,1+12,2+12,9</t>
  </si>
  <si>
    <t>204</t>
  </si>
  <si>
    <t>697510711</t>
  </si>
  <si>
    <t>koberec ve čtvercích 600x600mm, šedá, textura kovového brusu</t>
  </si>
  <si>
    <t>1984276759</t>
  </si>
  <si>
    <t>246,5*1,1 'Přepočtené koeficientem množství</t>
  </si>
  <si>
    <t>205</t>
  </si>
  <si>
    <t>763569111</t>
  </si>
  <si>
    <t>206</t>
  </si>
  <si>
    <t>28411051</t>
  </si>
  <si>
    <t>dílce vinylové 140-160x23-28 mm, dekor dřeva -Dub Vintage (hnědo-šedý), třída zatížení 33 dle EN 13329</t>
  </si>
  <si>
    <t>-577262626</t>
  </si>
  <si>
    <t>8,9*1,1 'Přepočtené koeficientem množství</t>
  </si>
  <si>
    <t>207</t>
  </si>
  <si>
    <t>-836186179</t>
  </si>
  <si>
    <t>(6*2+7+1,1+7+3,1*2)-(1,6+0,8)</t>
  </si>
  <si>
    <t>(2,9*2+3*2+3*2+7*6)-0,8*3</t>
  </si>
  <si>
    <t>4,2*2+6,3*2-0,8</t>
  </si>
  <si>
    <t>(6,3*2+2,5*2+5,1*2)-(0,8*2+1,45+0,8*2)</t>
  </si>
  <si>
    <t>(4,1*2+2,815*2+3,1*2+2,9*2+3,1*2+4,25*10)-0,8*7</t>
  </si>
  <si>
    <t>208</t>
  </si>
  <si>
    <t>697510712</t>
  </si>
  <si>
    <t>koberec -soklík</t>
  </si>
  <si>
    <t>789226183</t>
  </si>
  <si>
    <t>246,5*0,08*1,1</t>
  </si>
  <si>
    <t>21,692*1,1 'Přepočtené koeficientem množství</t>
  </si>
  <si>
    <t>209</t>
  </si>
  <si>
    <t>776421111</t>
  </si>
  <si>
    <t>Montáž obvodových lišt lepením</t>
  </si>
  <si>
    <t>288652749</t>
  </si>
  <si>
    <t>(2,1*2+4,25*2)</t>
  </si>
  <si>
    <t>210</t>
  </si>
  <si>
    <t>614181021</t>
  </si>
  <si>
    <t>lišta podlahová matná bílá MDF 10x80 mm</t>
  </si>
  <si>
    <t>-1109726704</t>
  </si>
  <si>
    <t>12,7*1,1</t>
  </si>
  <si>
    <t>211</t>
  </si>
  <si>
    <t>697512041</t>
  </si>
  <si>
    <t xml:space="preserve">lišta kobercová </t>
  </si>
  <si>
    <t>1305092554</t>
  </si>
  <si>
    <t>220,58*1,05</t>
  </si>
  <si>
    <t>231,609*1,1 'Přepočtené koeficientem množství</t>
  </si>
  <si>
    <t>212</t>
  </si>
  <si>
    <t>1273323784</t>
  </si>
  <si>
    <t>213</t>
  </si>
  <si>
    <t>-2133642166</t>
  </si>
  <si>
    <t>214</t>
  </si>
  <si>
    <t>-1586414391</t>
  </si>
  <si>
    <t>(1*4+1,2*2)*2+(0,4*4+1,2*2)*0,3</t>
  </si>
  <si>
    <t>215</t>
  </si>
  <si>
    <t>-685014548</t>
  </si>
  <si>
    <t>1,4*2+1,2*2</t>
  </si>
  <si>
    <t>216</t>
  </si>
  <si>
    <t>-346587091</t>
  </si>
  <si>
    <t>(1*4+1,2*2)*2+(0,4*8)*0,3</t>
  </si>
  <si>
    <t>217</t>
  </si>
  <si>
    <t>781474113</t>
  </si>
  <si>
    <t>Montáž obkladů vnitřních keramických hladkých do 19 ks/m2 lepených flexibilním lepidlem</t>
  </si>
  <si>
    <t>-500858413</t>
  </si>
  <si>
    <t>(1,2*4+1,4*4+1,376*2+2,5*2)*2-(0,7*2*2+0,8*2)</t>
  </si>
  <si>
    <t>(2,325+1+1,6*2+1,5*2+1,6*2+0,9*2)*2-0,7*2*2</t>
  </si>
  <si>
    <t>(2,325+1+0,9*4+1,425*4)*2-(0,7*2*2)</t>
  </si>
  <si>
    <t>3,6*0,6</t>
  </si>
  <si>
    <t>2,4*0,6</t>
  </si>
  <si>
    <t>218</t>
  </si>
  <si>
    <t>597610711</t>
  </si>
  <si>
    <t>obklad keramický  přes 12 do 19ks/m2 bílý matný /20x40 až 30x60cm/</t>
  </si>
  <si>
    <t>1855818122</t>
  </si>
  <si>
    <t>84,204*1,1 'Přepočtené koeficientem množství</t>
  </si>
  <si>
    <t>219</t>
  </si>
  <si>
    <t>781674113</t>
  </si>
  <si>
    <t>Montáž obkladů parapetů šířky do 200 mm z dlaždic keramických lepených flexibilním lepidlem</t>
  </si>
  <si>
    <t>-1947628130</t>
  </si>
  <si>
    <t>(0,9*3+1,5+0,9)</t>
  </si>
  <si>
    <t>220</t>
  </si>
  <si>
    <t>642687691</t>
  </si>
  <si>
    <t>5,1*0,175*1,1</t>
  </si>
  <si>
    <t>0,982*1,1 'Přepočtené koeficientem množství</t>
  </si>
  <si>
    <t>221</t>
  </si>
  <si>
    <t>1382801731</t>
  </si>
  <si>
    <t>222</t>
  </si>
  <si>
    <t>-1138148260</t>
  </si>
  <si>
    <t>" konstrukce VZT"</t>
  </si>
  <si>
    <t>(17*2+4,8*2)*1,05*2</t>
  </si>
  <si>
    <t>(2,75*6+1,05*16)*0,22</t>
  </si>
  <si>
    <t>1*16*0,534</t>
  </si>
  <si>
    <t>1,5*16*0,383</t>
  </si>
  <si>
    <t>" ostatní"</t>
  </si>
  <si>
    <t>" zárubně"</t>
  </si>
  <si>
    <t>1,1*23+1,5*3</t>
  </si>
  <si>
    <t>223</t>
  </si>
  <si>
    <t>166933699</t>
  </si>
  <si>
    <t>224</t>
  </si>
  <si>
    <t>-656615237</t>
  </si>
  <si>
    <t>225</t>
  </si>
  <si>
    <t>-1866003783</t>
  </si>
  <si>
    <t>(6,38*2+3,05*2)*3,5</t>
  </si>
  <si>
    <t>226</t>
  </si>
  <si>
    <t>784181121</t>
  </si>
  <si>
    <t>Hloubková jednonásobná penetrace podkladu v místnostech výšky do 3,80 m</t>
  </si>
  <si>
    <t>-129505657</t>
  </si>
  <si>
    <t>227</t>
  </si>
  <si>
    <t>-1242286800</t>
  </si>
  <si>
    <t>228</t>
  </si>
  <si>
    <t>1754539734</t>
  </si>
  <si>
    <t>229</t>
  </si>
  <si>
    <t>1426326285</t>
  </si>
  <si>
    <t>VRN6</t>
  </si>
  <si>
    <t>Územní vlivy</t>
  </si>
  <si>
    <t>230</t>
  </si>
  <si>
    <t>060001000</t>
  </si>
  <si>
    <t>Územní vlivy- zřízení a odstranění provizorního  zastřešení obejtku</t>
  </si>
  <si>
    <t>-743402880</t>
  </si>
  <si>
    <t>231</t>
  </si>
  <si>
    <t>1876693400</t>
  </si>
  <si>
    <t>B.2 - Zdravotně technické instalace 2.NP</t>
  </si>
  <si>
    <t>-524062628</t>
  </si>
  <si>
    <t>2*0,35</t>
  </si>
  <si>
    <t>-197749232</t>
  </si>
  <si>
    <t>0,35*9</t>
  </si>
  <si>
    <t>2132096335</t>
  </si>
  <si>
    <t>-951089029</t>
  </si>
  <si>
    <t>10*0,235</t>
  </si>
  <si>
    <t>1032184870</t>
  </si>
  <si>
    <t>-2080175131</t>
  </si>
  <si>
    <t>-796824140</t>
  </si>
  <si>
    <t>61,6+12,1+6,6</t>
  </si>
  <si>
    <t>1721920664</t>
  </si>
  <si>
    <t>61,6</t>
  </si>
  <si>
    <t>1450820962</t>
  </si>
  <si>
    <t>12,1</t>
  </si>
  <si>
    <t>-1715342485</t>
  </si>
  <si>
    <t>137743449</t>
  </si>
  <si>
    <t>1760790303</t>
  </si>
  <si>
    <t>4,2+1,7</t>
  </si>
  <si>
    <t>-1783626994</t>
  </si>
  <si>
    <t>3,2+3*4,2</t>
  </si>
  <si>
    <t>-1697720859</t>
  </si>
  <si>
    <t>51,4+2</t>
  </si>
  <si>
    <t>1701561542</t>
  </si>
  <si>
    <t>4,7+2,7+1,5+4,5+0,5+0,6+0,6</t>
  </si>
  <si>
    <t>-2035445284</t>
  </si>
  <si>
    <t>0,9+0,2+0,2</t>
  </si>
  <si>
    <t>-504578071</t>
  </si>
  <si>
    <t>0,7+0,9+1,5+0,8</t>
  </si>
  <si>
    <t>721174055</t>
  </si>
  <si>
    <t>Potrubí kanalizační z PP dešťové DN 110</t>
  </si>
  <si>
    <t>1452969208</t>
  </si>
  <si>
    <t>2*4,7</t>
  </si>
  <si>
    <t>-1680630688</t>
  </si>
  <si>
    <t>2+1+1+1+2+2</t>
  </si>
  <si>
    <t>-1553572854</t>
  </si>
  <si>
    <t>3+1+1</t>
  </si>
  <si>
    <t>1450998361</t>
  </si>
  <si>
    <t>-96102082</t>
  </si>
  <si>
    <t>1748471102</t>
  </si>
  <si>
    <t>721233112R</t>
  </si>
  <si>
    <t>Střešní vtok se svislým odtokem ø 110, Qmin = 10,7 l/s,  integrované vyhříváním se samoregulačním kabelem (napojení 230V, 10-30W)</t>
  </si>
  <si>
    <t>564526232</t>
  </si>
  <si>
    <t>721273152</t>
  </si>
  <si>
    <t>Hlavice ventilační polypropylen PP DN 75</t>
  </si>
  <si>
    <t>-1352561118</t>
  </si>
  <si>
    <t>721273153</t>
  </si>
  <si>
    <t>Hlavice ventilační polypropylen PP DN 110</t>
  </si>
  <si>
    <t>-206692086</t>
  </si>
  <si>
    <t>721274123</t>
  </si>
  <si>
    <t>Přivzdušňovací ventil vnitřní odpadních potrubí DN 100</t>
  </si>
  <si>
    <t>12292209</t>
  </si>
  <si>
    <t>721290123</t>
  </si>
  <si>
    <t>Zkouška těsnosti potrubí kanalizace kouřem do DN 300</t>
  </si>
  <si>
    <t>1168600619</t>
  </si>
  <si>
    <t>5,9+15,8+53,4+15,1+1,3+3,9+9,4</t>
  </si>
  <si>
    <t>-123151033</t>
  </si>
  <si>
    <t>599314424</t>
  </si>
  <si>
    <t>-1450676928</t>
  </si>
  <si>
    <t>9,4</t>
  </si>
  <si>
    <t>1280367758</t>
  </si>
  <si>
    <t>32,6+18,9+35,8+61,6</t>
  </si>
  <si>
    <t>470266252</t>
  </si>
  <si>
    <t>2,5+4,9+5,7+12,1</t>
  </si>
  <si>
    <t>1847436119</t>
  </si>
  <si>
    <t>1+7,4+6,6</t>
  </si>
  <si>
    <t>-546006868</t>
  </si>
  <si>
    <t>32,6</t>
  </si>
  <si>
    <t>-1515572340</t>
  </si>
  <si>
    <t>2,5</t>
  </si>
  <si>
    <t>2140130947</t>
  </si>
  <si>
    <t>18,9</t>
  </si>
  <si>
    <t>1426292405</t>
  </si>
  <si>
    <t>4,9+1</t>
  </si>
  <si>
    <t>-900106696</t>
  </si>
  <si>
    <t>35,8</t>
  </si>
  <si>
    <t>1808502785</t>
  </si>
  <si>
    <t>5,7+7,4</t>
  </si>
  <si>
    <t>1657331676</t>
  </si>
  <si>
    <t>2*(2+1+2+2)+3+1+3+1</t>
  </si>
  <si>
    <t>-1694839966</t>
  </si>
  <si>
    <t>-749541217</t>
  </si>
  <si>
    <t>-1851040479</t>
  </si>
  <si>
    <t>518792230</t>
  </si>
  <si>
    <t>-447780895</t>
  </si>
  <si>
    <t>-143022937</t>
  </si>
  <si>
    <t>1259230647</t>
  </si>
  <si>
    <t>1406530971</t>
  </si>
  <si>
    <t>-1050831989</t>
  </si>
  <si>
    <t>786526037</t>
  </si>
  <si>
    <t>722231092R</t>
  </si>
  <si>
    <t>Ventil termoregulační DN 20 (G 1) + izolační pouzdro</t>
  </si>
  <si>
    <t>-270065807</t>
  </si>
  <si>
    <t>-23330408</t>
  </si>
  <si>
    <t>1092120674</t>
  </si>
  <si>
    <t>1320648358</t>
  </si>
  <si>
    <t>-1845637045</t>
  </si>
  <si>
    <t>7+2</t>
  </si>
  <si>
    <t>-522029642</t>
  </si>
  <si>
    <t>-1730753594</t>
  </si>
  <si>
    <t>873218966</t>
  </si>
  <si>
    <t>1808816002</t>
  </si>
  <si>
    <t>-7389395</t>
  </si>
  <si>
    <t>108866535</t>
  </si>
  <si>
    <t>-112207788</t>
  </si>
  <si>
    <t>1170147593</t>
  </si>
  <si>
    <t>9,4+148,9+25,2+15</t>
  </si>
  <si>
    <t>155138061</t>
  </si>
  <si>
    <t>198,5</t>
  </si>
  <si>
    <t>-55676214</t>
  </si>
  <si>
    <t>1754280948</t>
  </si>
  <si>
    <t>724234107R</t>
  </si>
  <si>
    <t>Tlaková nádoba tlaková o objemu 18 l + průtočná armatura 3/4</t>
  </si>
  <si>
    <t>-2146678732</t>
  </si>
  <si>
    <t>29614479</t>
  </si>
  <si>
    <t>725111132</t>
  </si>
  <si>
    <t>Splachovač nádržkový plastový nízkopoložený nebo vysokopoložený</t>
  </si>
  <si>
    <t>2062493635</t>
  </si>
  <si>
    <t>-1746270223</t>
  </si>
  <si>
    <t>1035348367</t>
  </si>
  <si>
    <t>-321123093</t>
  </si>
  <si>
    <t>725211705</t>
  </si>
  <si>
    <t>Umývátko keramické bílé rohové šířky 450 mm připevněné na stěnu šrouby</t>
  </si>
  <si>
    <t>886247207</t>
  </si>
  <si>
    <t>725231203</t>
  </si>
  <si>
    <t>Bidet bez armatur výtokových keramický závěsný se zápachovou uzávěrkou</t>
  </si>
  <si>
    <t>1972520858</t>
  </si>
  <si>
    <t>-1901275288</t>
  </si>
  <si>
    <t>-1951367272</t>
  </si>
  <si>
    <t>725311121</t>
  </si>
  <si>
    <t>Dřez jednoduchý nerezový se zápachovou uzávěrkou s odkapávací plochou 560x480 mm a miskou</t>
  </si>
  <si>
    <t>179083618</t>
  </si>
  <si>
    <t>725331111</t>
  </si>
  <si>
    <t>Výlevka bez výtokových armatur keramická se sklopnou plastovou mřížkou 500 mm</t>
  </si>
  <si>
    <t>296582692</t>
  </si>
  <si>
    <t>-364925262</t>
  </si>
  <si>
    <t>2*(2+1+2)+1</t>
  </si>
  <si>
    <t>-2080863947</t>
  </si>
  <si>
    <t>725821329</t>
  </si>
  <si>
    <t>Baterie dřezová stojánková páková s vytahovací sprškou</t>
  </si>
  <si>
    <t>-1838271059</t>
  </si>
  <si>
    <t>-105454443</t>
  </si>
  <si>
    <t>2+1</t>
  </si>
  <si>
    <t>725822617R</t>
  </si>
  <si>
    <t>Baterie výlevková nástěnné pákové</t>
  </si>
  <si>
    <t>-381579245</t>
  </si>
  <si>
    <t>725823112</t>
  </si>
  <si>
    <t>Baterie bidetové stojánkové pákové s výpustí</t>
  </si>
  <si>
    <t>520557695</t>
  </si>
  <si>
    <t>-301190807</t>
  </si>
  <si>
    <t>725851305</t>
  </si>
  <si>
    <t>Ventil odpadní dřezový bez přepadu G 6/4</t>
  </si>
  <si>
    <t>-1281889959</t>
  </si>
  <si>
    <t>-24367604</t>
  </si>
  <si>
    <t>-620357569</t>
  </si>
  <si>
    <t>725862103</t>
  </si>
  <si>
    <t>Zápachová uzávěrka pro dřezy DN 40/50</t>
  </si>
  <si>
    <t>1730437998</t>
  </si>
  <si>
    <t>1614669030</t>
  </si>
  <si>
    <t>-1836226115</t>
  </si>
  <si>
    <t>6*1</t>
  </si>
  <si>
    <t>-1911393310</t>
  </si>
  <si>
    <t>-1990870491</t>
  </si>
  <si>
    <t>726131011</t>
  </si>
  <si>
    <t>Instalační předstěna - bidet v 1120 mm do lehkých stěn s kovovou kcí</t>
  </si>
  <si>
    <t>1533754904</t>
  </si>
  <si>
    <t>754515084</t>
  </si>
  <si>
    <t>549878670</t>
  </si>
  <si>
    <t>1+3</t>
  </si>
  <si>
    <t>-1354114863</t>
  </si>
  <si>
    <t>-1258698379</t>
  </si>
  <si>
    <t>6 "d20"</t>
  </si>
  <si>
    <t>-242128661</t>
  </si>
  <si>
    <t>1 "d32"</t>
  </si>
  <si>
    <t>-1914424742</t>
  </si>
  <si>
    <t>2 "DN 25"</t>
  </si>
  <si>
    <t>1563514514</t>
  </si>
  <si>
    <t>288463954</t>
  </si>
  <si>
    <t>507071581</t>
  </si>
  <si>
    <t>998067385</t>
  </si>
  <si>
    <t>298170445</t>
  </si>
  <si>
    <t>B.3 - Plynová zařízení</t>
  </si>
  <si>
    <t>1999685630</t>
  </si>
  <si>
    <t>0,35</t>
  </si>
  <si>
    <t>-921423528</t>
  </si>
  <si>
    <t>0,007</t>
  </si>
  <si>
    <t>775733023</t>
  </si>
  <si>
    <t>10*0,007</t>
  </si>
  <si>
    <t>421267126</t>
  </si>
  <si>
    <t>-1381007612</t>
  </si>
  <si>
    <t>-755152627</t>
  </si>
  <si>
    <t>1,5</t>
  </si>
  <si>
    <t>2023589113</t>
  </si>
  <si>
    <t>-352562994</t>
  </si>
  <si>
    <t>0,6</t>
  </si>
  <si>
    <t>2028386678</t>
  </si>
  <si>
    <t>1169240631</t>
  </si>
  <si>
    <t>798773452</t>
  </si>
  <si>
    <t>54883562</t>
  </si>
  <si>
    <t>-1662603169</t>
  </si>
  <si>
    <t>-770669370</t>
  </si>
  <si>
    <t>-1337281851</t>
  </si>
  <si>
    <t>-1485227036</t>
  </si>
  <si>
    <t>-476952034</t>
  </si>
  <si>
    <t>-1222785679</t>
  </si>
  <si>
    <t>757634985</t>
  </si>
  <si>
    <t>1*1</t>
  </si>
  <si>
    <t>-1150214375</t>
  </si>
  <si>
    <t>B.4 - Vytápění</t>
  </si>
  <si>
    <t>2146704797</t>
  </si>
  <si>
    <t>21+151+148+10</t>
  </si>
  <si>
    <t>28377095</t>
  </si>
  <si>
    <t>izolace tepelná potrubí z pěnového polyetylenu 15 x 13 mm</t>
  </si>
  <si>
    <t>457840447</t>
  </si>
  <si>
    <t>28377105</t>
  </si>
  <si>
    <t>izolace tepelná potrubí z pěnového polyetylenu 18 x 13 mm</t>
  </si>
  <si>
    <t>-1638291344</t>
  </si>
  <si>
    <t>-1766463571</t>
  </si>
  <si>
    <t>-964850960</t>
  </si>
  <si>
    <t>800052460</t>
  </si>
  <si>
    <t>1314672330</t>
  </si>
  <si>
    <t>330*4</t>
  </si>
  <si>
    <t>1286839040</t>
  </si>
  <si>
    <t>731244492</t>
  </si>
  <si>
    <t>Kotle ocelové teplovodní plynové závěsné kondenzační montáž kotlů kondenzačních ostatních typů o výkonu přes 14 do 20 kW</t>
  </si>
  <si>
    <t>-1121072951</t>
  </si>
  <si>
    <t>731244492R1</t>
  </si>
  <si>
    <t>Plynový závěsný kondenzační kotel o výkonu 3,8-20 kW (při 80/60°C), nerez.výměník, exp.nádoba 10 l, PV 3 bary, oběh.čerpadlem, emisní tř. NOx 5 (méně než 60 mg NOx/kWh</t>
  </si>
  <si>
    <t>1991335218</t>
  </si>
  <si>
    <t>731244492R2</t>
  </si>
  <si>
    <t>Koaxiální systém odvodu spalin a přívodu spal.vzduchu ke kondenz.kotli certifikovaným potrubím průř. 60/100 mm, vč. revizního otvoru a systémového vyústění nad střechu (rozv.délka cca 3 m)</t>
  </si>
  <si>
    <t>801774089</t>
  </si>
  <si>
    <t>731244492R3</t>
  </si>
  <si>
    <t>Ekvitermní regulátor pro kondenz.kotel s jednou topnou větví a ohřevem vody, týdenní regulace, vč. venkovního čidla (kompatibilní s kotlem)</t>
  </si>
  <si>
    <t>763300512</t>
  </si>
  <si>
    <t>731244492R4</t>
  </si>
  <si>
    <t>Ohřívač vody stacionární 150 l, top.spirála 0,9 m2, šířka/výška 600/970 mm, výkon 640 l (10/45°C) při 26 kW a průtoku 1,6 m3/h top.vody, hořčík.anoda, vnitř.smaltování (stejného výrobce s plynovým kotlem)</t>
  </si>
  <si>
    <t>909188428</t>
  </si>
  <si>
    <t>998731102</t>
  </si>
  <si>
    <t>Přesun hmot pro kotelny stanovený z hmotnosti přesunovaného materiálu vodorovná dopravní vzdálenost do 50 m v objektech výšky přes 6 do 12 m</t>
  </si>
  <si>
    <t>930137709</t>
  </si>
  <si>
    <t>732219301</t>
  </si>
  <si>
    <t>Montáž ohříváků vody zásobníkových stojatých kombinovaných do 200 l</t>
  </si>
  <si>
    <t>795943614</t>
  </si>
  <si>
    <t>732331613</t>
  </si>
  <si>
    <t>Nádoby expanzní tlakové s membránou bez pojistného ventilu se závitovým připojením PN 0,6 o objemu 18 l</t>
  </si>
  <si>
    <t>647076183</t>
  </si>
  <si>
    <t>732331777</t>
  </si>
  <si>
    <t>Nádoby expanzní tlakové příslušenství k expanzním nádobám bezpečnostní uzávěr k měření tlaku G 3/4</t>
  </si>
  <si>
    <t>-970520650</t>
  </si>
  <si>
    <t>-910948795</t>
  </si>
  <si>
    <t>998732102</t>
  </si>
  <si>
    <t>Přesun hmot pro strojovny stanovený z hmotnosti přesunovaného materiálu vodorovná dopravní vzdálenost do 50 m v objektech výšky přes 6 do 12 m</t>
  </si>
  <si>
    <t>575969238</t>
  </si>
  <si>
    <t>-15828646</t>
  </si>
  <si>
    <t>-1867363561</t>
  </si>
  <si>
    <t>134750915</t>
  </si>
  <si>
    <t>152+12</t>
  </si>
  <si>
    <t>831528315</t>
  </si>
  <si>
    <t>-1120251356</t>
  </si>
  <si>
    <t>94674317</t>
  </si>
  <si>
    <t>636250561</t>
  </si>
  <si>
    <t>1497648787</t>
  </si>
  <si>
    <t>21+151</t>
  </si>
  <si>
    <t>-1032645382</t>
  </si>
  <si>
    <t>-806127036</t>
  </si>
  <si>
    <t>-398110136</t>
  </si>
  <si>
    <t>Hlavice termostatické, pro ovládání ventilů PN 10 do 110°C plynové</t>
  </si>
  <si>
    <t>465509020</t>
  </si>
  <si>
    <t>-796231872</t>
  </si>
  <si>
    <t>-51268564</t>
  </si>
  <si>
    <t>734261R01</t>
  </si>
  <si>
    <t>Armatura připojovací rohová G 1/2 PN 10 do 110°C trubkových, designových a koupelnových radiátorů se středním spodním připojením, včetně krytu</t>
  </si>
  <si>
    <t>-2003727893</t>
  </si>
  <si>
    <t>1657959020</t>
  </si>
  <si>
    <t>734291244</t>
  </si>
  <si>
    <t>Ostatní armatury filtry závitové PN 16 do 130°C přímé s vnitřními závity G 1</t>
  </si>
  <si>
    <t>-225722850</t>
  </si>
  <si>
    <t>807158285</t>
  </si>
  <si>
    <t>-968813750</t>
  </si>
  <si>
    <t>1541772210</t>
  </si>
  <si>
    <t>735151277</t>
  </si>
  <si>
    <t>Otopná tělesa panelová jednodesková PN 1,0 MPa, T do 110°C s jednou přídavnou přestupní plochou výšky tělesa 600 mm stavební délky / výkonu 1000 mm / 1002 W</t>
  </si>
  <si>
    <t>-1100768496</t>
  </si>
  <si>
    <t>735151279</t>
  </si>
  <si>
    <t>Otopná tělesa panelová jednodesková PN 1,0 MPa, T do 110°C s jednou přídavnou přestupní plochou výšky tělesa 600 mm stavební délky / výkonu 1200 mm / 1202 W</t>
  </si>
  <si>
    <t>-743727697</t>
  </si>
  <si>
    <t>735151280</t>
  </si>
  <si>
    <t>Otopná tělesa panelová jednodesková PN 1,0 MPa, T do 110°C s jednou přídavnou přestupní plochou výšky tělesa 600 mm stavební délky / výkonu 1400 mm / 1403 W</t>
  </si>
  <si>
    <t>-1040293012</t>
  </si>
  <si>
    <t>735151473</t>
  </si>
  <si>
    <t>Otopná tělesa panelová dvoudesková PN 1,0 MPa, T do 110°C s jednou přídavnou přestupní plochou výšky tělesa 600 mm stavební délky / výkonu 600 mm / 773 W</t>
  </si>
  <si>
    <t>610364041</t>
  </si>
  <si>
    <t>1291037170</t>
  </si>
  <si>
    <t>735159240R</t>
  </si>
  <si>
    <t>-1728370630</t>
  </si>
  <si>
    <t>735164272R</t>
  </si>
  <si>
    <t>Otopná tělesa trubková na stěnu výšky tělesa 1820 mm, délky 500 mm s oblými stojkami a středním připojením (KLTM)</t>
  </si>
  <si>
    <t>-941762109</t>
  </si>
  <si>
    <t>735164522</t>
  </si>
  <si>
    <t>Otopná tělesa trubková montáž těles na stěnu výšky tělesa přes 1340 mm</t>
  </si>
  <si>
    <t>1264700060</t>
  </si>
  <si>
    <t>998735102</t>
  </si>
  <si>
    <t>Přesun hmot pro otopná tělesa stanovený z hmotnosti přesunovaného materiálu vodorovná dopravní vzdálenost do 50 m v objektech výšky přes 6 do 12 m</t>
  </si>
  <si>
    <t>-1509599915</t>
  </si>
  <si>
    <t>2082357923</t>
  </si>
  <si>
    <t>(10+16)*10</t>
  </si>
  <si>
    <t>297605107</t>
  </si>
  <si>
    <t>-111401250</t>
  </si>
  <si>
    <t>-1014538692</t>
  </si>
  <si>
    <t>-325107773</t>
  </si>
  <si>
    <t>-2004268661</t>
  </si>
  <si>
    <t>1690717809</t>
  </si>
  <si>
    <t xml:space="preserve">drážky 150/75 mm  ve stěnách pro přípojky k radiátorům a stoupačky:  </t>
  </si>
  <si>
    <t>(13*3,5)*1</t>
  </si>
  <si>
    <t>18*2</t>
  </si>
  <si>
    <t>-336732296</t>
  </si>
  <si>
    <t>1*4</t>
  </si>
  <si>
    <t>1756010058</t>
  </si>
  <si>
    <t>1*6</t>
  </si>
  <si>
    <t>montáž spalinovodu s přívodem vzduchu ke kotli:</t>
  </si>
  <si>
    <t>B.5 - Elektro-silnoproud</t>
  </si>
  <si>
    <t>D00000001.2</t>
  </si>
  <si>
    <t>-2105066677</t>
  </si>
  <si>
    <t>-574539062</t>
  </si>
  <si>
    <t>194248049</t>
  </si>
  <si>
    <t>-2027163968</t>
  </si>
  <si>
    <t>1378371246</t>
  </si>
  <si>
    <t>1319146212</t>
  </si>
  <si>
    <t>255282894</t>
  </si>
  <si>
    <t>1266250020</t>
  </si>
  <si>
    <t>-1379176704</t>
  </si>
  <si>
    <t>864838045</t>
  </si>
  <si>
    <t>791082135</t>
  </si>
  <si>
    <t>114519239</t>
  </si>
  <si>
    <t>210020328</t>
  </si>
  <si>
    <t>Montáž žlabů kovových drátěných šířky do 100 mm bez víka</t>
  </si>
  <si>
    <t>1630174030</t>
  </si>
  <si>
    <t>KO1488</t>
  </si>
  <si>
    <t>drátěný žlab 60x200 žározinek  vč.nosného mat.</t>
  </si>
  <si>
    <t>1029823418</t>
  </si>
  <si>
    <t>-1531495174</t>
  </si>
  <si>
    <t>-1134910471</t>
  </si>
  <si>
    <t>-1421868437</t>
  </si>
  <si>
    <t>-1992171901</t>
  </si>
  <si>
    <t>-658740640</t>
  </si>
  <si>
    <t>957372946</t>
  </si>
  <si>
    <t>-631585559</t>
  </si>
  <si>
    <t>-5763343</t>
  </si>
  <si>
    <t>-1058097423</t>
  </si>
  <si>
    <t>1489775729</t>
  </si>
  <si>
    <t>1119000286</t>
  </si>
  <si>
    <t>820000861</t>
  </si>
  <si>
    <t>-1557701295</t>
  </si>
  <si>
    <t>-669648410</t>
  </si>
  <si>
    <t>1821941706</t>
  </si>
  <si>
    <t>795757169</t>
  </si>
  <si>
    <t>-1731739982</t>
  </si>
  <si>
    <t>-409745121</t>
  </si>
  <si>
    <t>-1171957847</t>
  </si>
  <si>
    <t>Rozváděč-RHMP2					_x000D_
1	Skříň s dveřmi, plast.zámek, šedá, V=2060, Š=600, IP30BP-F-600/20/3	1_x000D_
2	Držák krycích desek, výška 1950 (sada)	BPZ-FPS/20      		                1_x000D_
3	Bočnice pro podst.,skříň IP30,na podl.,hl.300mm,šedý V=100,bez výř		1_x000D_
4	Čelní kr</t>
  </si>
  <si>
    <t>-1153480051</t>
  </si>
  <si>
    <t>-95709660</t>
  </si>
  <si>
    <t xml:space="preserve">DOPORUČENO VÝPOČTEM_x000D_
LED svítidlo 6W/180lm, IP42, IK04, 24V, napájeno z CBS	325x134x34mm_x000D_
C24-300, korpus bílý polykarbonát, světelný kryt satinovaný	_x000D_
polykarbonát, montář pomocí rychlomontážní konzole	_x000D_
</t>
  </si>
  <si>
    <t>-112842258</t>
  </si>
  <si>
    <t>401877672</t>
  </si>
  <si>
    <t>1182941173</t>
  </si>
  <si>
    <t>-164343436</t>
  </si>
  <si>
    <t>1604481167</t>
  </si>
  <si>
    <t>S60000015</t>
  </si>
  <si>
    <t>DOPORUČENO VÝPOČTEM_x000D_
LED svítidlo 2W/3000K/80lm, CRI80, 50000hodin, 230V, IP68</t>
  </si>
  <si>
    <t>1839676408</t>
  </si>
  <si>
    <t>S70000017</t>
  </si>
  <si>
    <t xml:space="preserve">DOPORUČENO VÝPOČTEM_x000D_
LED svítidlo 49,7W/4000K/5995lm, CRI80, MacAdam3, IP20	600x600x120mm_x000D_
DALI, korpus lakovaný hliník, lak výběr z 25 zákl. odstínů, 	_x000D_
čtverec se zakulacenými rohy, světelný kryt mikroprismatic.	_x000D_
polykarbonát s UGR max.19	_x000D_
</t>
  </si>
  <si>
    <t>-1187623405</t>
  </si>
  <si>
    <t>-864332535</t>
  </si>
  <si>
    <t>354410770</t>
  </si>
  <si>
    <t>součásti pro hromosvody a uzemňování vodiče  svodů dráty AlMgSi drát průměr 8 mm AlMgSi  1 kg=7,4m</t>
  </si>
  <si>
    <t>-243193723</t>
  </si>
  <si>
    <t>354416700</t>
  </si>
  <si>
    <t>součásti pro hromosvody a uzemňování podpěry vedení Cu PV 11b Cu</t>
  </si>
  <si>
    <t>2101476349</t>
  </si>
  <si>
    <t>210220201</t>
  </si>
  <si>
    <t>Montáž hromosvodného vedení jímacích tyčí délky do 3m na střešní hřeben</t>
  </si>
  <si>
    <t>-1532477805</t>
  </si>
  <si>
    <t>354410610</t>
  </si>
  <si>
    <t>součásti pro hromosvody a uzemňování tyče jímací jímací tyč s kovaným hrotem FeZn d = 19 mm JK 2,0    2000 mm</t>
  </si>
  <si>
    <t>954432969</t>
  </si>
  <si>
    <t>210220301</t>
  </si>
  <si>
    <t>Montáž hromosvodného vedení svorek se 2 šrouby, typ SS, SR 03</t>
  </si>
  <si>
    <t>2108567095</t>
  </si>
  <si>
    <t>354418850</t>
  </si>
  <si>
    <t>součásti pro hromosvody a uzemňování svorky FeZn spojovací, ČSN  35 7633 SS    pro lano     D 8-10 mm</t>
  </si>
  <si>
    <t>-1165245343</t>
  </si>
  <si>
    <t>35441895</t>
  </si>
  <si>
    <t>svorka připojovací k připojení kovových částí</t>
  </si>
  <si>
    <t>-323963605</t>
  </si>
  <si>
    <t>354419960</t>
  </si>
  <si>
    <t>součásti pro hromosvody a uzemňování svorky FeZn odbočovací a spojovací, ČSN  35 7636 SR 3a pro spoje kruh. a páskových  vodičů</t>
  </si>
  <si>
    <t>208017599</t>
  </si>
  <si>
    <t>210220302</t>
  </si>
  <si>
    <t>Montáž hromosvodného vedení svorek se 3 a vícešrouby, typ ST, SJ, SK, SZ, SR 01, 02</t>
  </si>
  <si>
    <t>-421741717</t>
  </si>
  <si>
    <t>354419250</t>
  </si>
  <si>
    <t>součásti pro hromosvody a uzemňování svorky FeZn zkušební, ČSN  35 7634 SZ   pro lano      D 6-12 mm</t>
  </si>
  <si>
    <t>1473826471</t>
  </si>
  <si>
    <t>811727585</t>
  </si>
  <si>
    <t>-1080813511</t>
  </si>
  <si>
    <t>736675335</t>
  </si>
  <si>
    <t>2089222494</t>
  </si>
  <si>
    <t>-1390367028</t>
  </si>
  <si>
    <t>-619733490</t>
  </si>
  <si>
    <t>-939462561</t>
  </si>
  <si>
    <t>-456008774</t>
  </si>
  <si>
    <t>811575172</t>
  </si>
  <si>
    <t>2054917498</t>
  </si>
  <si>
    <t>-65666953</t>
  </si>
  <si>
    <t>-796304812</t>
  </si>
  <si>
    <t>-88344915</t>
  </si>
  <si>
    <t>2068647921</t>
  </si>
  <si>
    <t>-1589311922</t>
  </si>
  <si>
    <t>1973067120</t>
  </si>
  <si>
    <t>1329475111</t>
  </si>
  <si>
    <t>1520792935</t>
  </si>
  <si>
    <t>1560184725</t>
  </si>
  <si>
    <t>-1178086564</t>
  </si>
  <si>
    <t>-555997797</t>
  </si>
  <si>
    <t>-157683557</t>
  </si>
  <si>
    <t>779687650</t>
  </si>
  <si>
    <t>1178316929</t>
  </si>
  <si>
    <t>B.6 - Elektro - slaboproud</t>
  </si>
  <si>
    <t>518340460</t>
  </si>
  <si>
    <t>UDRŽOVACÍ PRÁCE OBJEKTU MĚSTSKÉ POLICIE PRAHY 8
Městská část Praha 8, Zenklova 1/35, 180 00 Praha 8</t>
  </si>
  <si>
    <t>Specifikace zařízení</t>
  </si>
  <si>
    <t>pozice</t>
  </si>
  <si>
    <t>počet</t>
  </si>
  <si>
    <t>jedn.</t>
  </si>
  <si>
    <t>výrobce</t>
  </si>
  <si>
    <t>typ</t>
  </si>
  <si>
    <t>popis</t>
  </si>
  <si>
    <t>část</t>
  </si>
  <si>
    <t>cena M.J.</t>
  </si>
  <si>
    <t>cena celkem</t>
  </si>
  <si>
    <t>RIT / m.č. 1.17</t>
  </si>
  <si>
    <t>kpl</t>
  </si>
  <si>
    <t>SOLARIX</t>
  </si>
  <si>
    <t>-</t>
  </si>
  <si>
    <t>sestava metalického patch panelu
  - rám patch panelu 24port, neosazený, 1U,
  - 31x keystone modul RJ45, cat 6A, STP, samořezný,
  - 17x záslepka
  - pospojení na rám datového stojanu</t>
  </si>
  <si>
    <t>LAN</t>
  </si>
  <si>
    <t>LAN1.XX.XX</t>
  </si>
  <si>
    <t>sestava datové zásuvky, montáž na zeď</t>
  </si>
  <si>
    <t>LAN1.EXT.XX</t>
  </si>
  <si>
    <t>sestava datové zásuvky do krabice pod omítku, venkovní provedení</t>
  </si>
  <si>
    <t>PIR1.XX.XX</t>
  </si>
  <si>
    <t>PARADOX</t>
  </si>
  <si>
    <t>snímač pohybu</t>
  </si>
  <si>
    <t>PZTS</t>
  </si>
  <si>
    <t>SM1.XX.XX</t>
  </si>
  <si>
    <t>snímač optokouř + teplota</t>
  </si>
  <si>
    <t>KL1.XX.XX</t>
  </si>
  <si>
    <t>klávesnice</t>
  </si>
  <si>
    <t>EXP01.XX.XX
EXP1.XX.XX</t>
  </si>
  <si>
    <t>expanzní modul sběrnice PZTS</t>
  </si>
  <si>
    <t>DMK01.XX.XX
DMK1.XX.XX</t>
  </si>
  <si>
    <t>magnetický snímač otevření dveří / oken</t>
  </si>
  <si>
    <t>P1.XX.XX
T1.XX.XX
L1.XX.XX
SM1.XX.XX
CO1.XX.XX</t>
  </si>
  <si>
    <t>HONEYWELL</t>
  </si>
  <si>
    <t>sestava snímačů a spínačů pro havarijní zajištěí kotelny</t>
  </si>
  <si>
    <t>UTP 5e</t>
  </si>
  <si>
    <t>metalická datová kabeláž, nestíněná (LAN)</t>
  </si>
  <si>
    <t>SOLARIX SXKD-6A-STP-LSOH</t>
  </si>
  <si>
    <t>metalická datová kabeláž (LAN)</t>
  </si>
  <si>
    <t>montážní práce - LAN - metalická kabeláž
  - příprava tras,
  - pokládka metalických kabeláží kabeláže,
  - osazení rámů patch panelů,
  - osazení keystone na obou stranách,
  - popis a šítkování kabeláží,
  - pospojení patch panelů na rám datových skříní,
  - kontrola / měření pospojení stínění metal. kabeláží,</t>
  </si>
  <si>
    <t>měření parametrů metalických kabeláží
  - provedení měření kabeláží,
  - zpracování protokolu</t>
  </si>
  <si>
    <t>montážní a instalační materiál
  - příchytky,
  - vyvazovací pásky,
  - lišty / trubky / ohebné trubky,</t>
  </si>
  <si>
    <t>koordinace s profesemi silno, stavba, ZTI/UT</t>
  </si>
  <si>
    <t>řízení zakázky</t>
  </si>
  <si>
    <t>legislativní dokumentace
  - techniké listy použitých materiálů,
  - prohlášení a certifikáty k použitým materiálům,
  - měřicí protokoly,
  - oprávnění a kvalifikace k provádění činností,…</t>
  </si>
  <si>
    <t>dokumentace DSPS</t>
  </si>
  <si>
    <r>
      <t xml:space="preserve">NÁSTAVBA OBJEKTU MĚSTSKÉ POLICIE PRAHY 8
</t>
    </r>
    <r>
      <rPr>
        <b/>
        <sz val="12"/>
        <color indexed="8"/>
        <rFont val="Arial"/>
        <family val="2"/>
        <charset val="238"/>
      </rPr>
      <t>Městská část Praha 8, Zenklova 1/35, 180 00 Praha 8</t>
    </r>
  </si>
  <si>
    <t>RIT2 / m.č. 1.17</t>
  </si>
  <si>
    <t>CONTEG</t>
  </si>
  <si>
    <t>sestava datového stojanu, oceloplech
  - rám pro patch panely
  - 18U (900x600x600),
  - montáž na zeď,
  - pospojení,</t>
  </si>
  <si>
    <t>sestava metalického patch panelu
  - rám patch panelu 24port, neosazený, 
  - 135x keystone modul RJ45, cat 6A, STP, samořezný,
  - 9x záslepka
  - pospojení na rám datového stojanu</t>
  </si>
  <si>
    <t>1U organizér kabeláž</t>
  </si>
  <si>
    <t>LAN2.XX.XX</t>
  </si>
  <si>
    <t>sestava datové zásuvky, do podomítkové krabice</t>
  </si>
  <si>
    <t>sestava datové zásuvky do podlahové krabice</t>
  </si>
  <si>
    <t>LAN2.EXT.XX</t>
  </si>
  <si>
    <t>PIR2.XX.XX</t>
  </si>
  <si>
    <t>snímač pohybu, úhel snímání 360°, montáž na podhled</t>
  </si>
  <si>
    <t>SM2.XX.XX</t>
  </si>
  <si>
    <t>KL2.XX.XX</t>
  </si>
  <si>
    <t>EXP2.XX.XX</t>
  </si>
  <si>
    <t>P2.XX.XX
T2.XX.XX
L2.XX.XX
SM2.XX.XX
CO2.XX.XX</t>
  </si>
  <si>
    <t>REPRO2.XX.XX</t>
  </si>
  <si>
    <t>sestava sdělovací zásuvky REPRO</t>
  </si>
  <si>
    <t>REPRO</t>
  </si>
  <si>
    <t>centrální místo v pultu</t>
  </si>
  <si>
    <t>EKV2.XX.XX</t>
  </si>
  <si>
    <t>URMET</t>
  </si>
  <si>
    <t>přístupový modul s kódovací klávesnicí</t>
  </si>
  <si>
    <t>EKV</t>
  </si>
  <si>
    <t>elektromagnetický zámek</t>
  </si>
  <si>
    <t>STA2.XX.XX
STA1.XX.XX</t>
  </si>
  <si>
    <t>sdělovací zásuvka systému STA</t>
  </si>
  <si>
    <t>ANT</t>
  </si>
  <si>
    <t>anténní systém pro příjem DVB-T2
  - antény,
  - výložníky,
  - montážní materiál</t>
  </si>
  <si>
    <t>RANT1</t>
  </si>
  <si>
    <t>sestava rozvaděče včetně vybavení</t>
  </si>
  <si>
    <t>RSTA1</t>
  </si>
  <si>
    <t>JYTY-O 3x1</t>
  </si>
  <si>
    <t>ovládací kabeláž EKV</t>
  </si>
  <si>
    <t>CYH 2x2,5</t>
  </si>
  <si>
    <t>repro kabeláž</t>
  </si>
  <si>
    <t>HDMI v1.4</t>
  </si>
  <si>
    <t>předkonektorované videokabely</t>
  </si>
  <si>
    <t>HDMI</t>
  </si>
  <si>
    <t>H125</t>
  </si>
  <si>
    <t>koaxiální kabeláž</t>
  </si>
  <si>
    <t>H121</t>
  </si>
  <si>
    <t>systém REPRO
  - montážní práce,
  - zprovoznění a oživení přístupového systému,
  - funkční zkoušky,</t>
  </si>
  <si>
    <t>systém STA
  - montážní práce,
  - měření kabeláže,
  - zprovoznění a oživení přístupového systému,
  - funkční zkoušky,</t>
  </si>
  <si>
    <t>přístupový systém EKV
  - montážní práce (rozvaděč, periferie,
  - zprovoznění a oživení přístupového systému,
  - konfigurace a integrace,
  - funkční zkoušky,</t>
  </si>
  <si>
    <t>montážní práce - STA / VID / HDMI - metalická kabeláž
  - příprava tras,
  - pokládka metalických kabeláží,
  - zakončení kabeláží,
  - osazení koncových prvků,
  - úpravy v rozvaděčích zdroje videosignálů  
  - popis a šítkování kabeláží,</t>
  </si>
  <si>
    <t>montážní a instalační materiál
  - příchytky,
  - vyvazovací pásky,
  - tvrdé / ohebné trubky - pro vedení optických kabeláží,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</si>
</sst>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  <font>
      <b/>
      <sz val="13"/>
      <name val="Arial Black"/>
      <family val="2"/>
      <charset val="238"/>
    </font>
    <font>
      <b/>
      <i/>
      <sz val="12"/>
      <name val="Arial"/>
      <family val="2"/>
      <charset val="238"/>
    </font>
    <font>
      <b/>
      <i/>
      <sz val="9"/>
      <name val="Arial CE"/>
      <family val="2"/>
      <charset val="238"/>
    </font>
    <font>
      <b/>
      <i/>
      <sz val="9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9" fillId="0" borderId="0" applyNumberFormat="0" applyFill="0" applyBorder="0" applyAlignment="0" applyProtection="0"/>
    <xf numFmtId="0" fontId="40" fillId="0" borderId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23" xfId="2" applyFont="1" applyBorder="1" applyAlignment="1">
      <alignment horizontal="center" vertical="center" wrapText="1"/>
    </xf>
    <xf numFmtId="0" fontId="41" fillId="0" borderId="0" xfId="2" applyFont="1" applyBorder="1" applyAlignment="1">
      <alignment horizontal="center" vertical="center"/>
    </xf>
    <xf numFmtId="0" fontId="40" fillId="0" borderId="0" xfId="2" applyBorder="1"/>
    <xf numFmtId="0" fontId="42" fillId="0" borderId="23" xfId="2" applyFont="1" applyBorder="1" applyAlignment="1">
      <alignment horizontal="left" wrapText="1"/>
    </xf>
    <xf numFmtId="0" fontId="40" fillId="0" borderId="0" xfId="2" applyBorder="1" applyAlignment="1">
      <alignment wrapText="1"/>
    </xf>
    <xf numFmtId="0" fontId="43" fillId="0" borderId="24" xfId="2" applyFont="1" applyFill="1" applyBorder="1" applyAlignment="1">
      <alignment horizontal="center" vertical="center"/>
    </xf>
    <xf numFmtId="0" fontId="43" fillId="0" borderId="25" xfId="2" applyFont="1" applyFill="1" applyBorder="1" applyAlignment="1">
      <alignment horizontal="center" vertical="center"/>
    </xf>
    <xf numFmtId="0" fontId="44" fillId="0" borderId="25" xfId="2" applyFont="1" applyFill="1" applyBorder="1" applyAlignment="1">
      <alignment horizontal="center" vertical="center"/>
    </xf>
    <xf numFmtId="0" fontId="45" fillId="0" borderId="25" xfId="2" applyFont="1" applyBorder="1" applyAlignment="1">
      <alignment horizontal="center" vertical="center"/>
    </xf>
    <xf numFmtId="0" fontId="45" fillId="0" borderId="26" xfId="2" applyFont="1" applyBorder="1" applyAlignment="1">
      <alignment horizontal="center" vertical="center"/>
    </xf>
    <xf numFmtId="0" fontId="46" fillId="0" borderId="27" xfId="2" applyFont="1" applyBorder="1"/>
    <xf numFmtId="0" fontId="46" fillId="0" borderId="28" xfId="2" applyFont="1" applyBorder="1"/>
    <xf numFmtId="0" fontId="43" fillId="6" borderId="29" xfId="2" applyFont="1" applyFill="1" applyBorder="1" applyAlignment="1">
      <alignment horizontal="left" vertical="top"/>
    </xf>
    <xf numFmtId="0" fontId="43" fillId="6" borderId="30" xfId="2" applyFont="1" applyFill="1" applyBorder="1" applyAlignment="1">
      <alignment horizontal="left" vertical="top"/>
    </xf>
    <xf numFmtId="1" fontId="44" fillId="6" borderId="30" xfId="2" applyNumberFormat="1" applyFont="1" applyFill="1" applyBorder="1" applyAlignment="1">
      <alignment horizontal="center" vertical="center"/>
    </xf>
    <xf numFmtId="0" fontId="46" fillId="6" borderId="30" xfId="2" applyFont="1" applyFill="1" applyBorder="1"/>
    <xf numFmtId="0" fontId="43" fillId="6" borderId="30" xfId="2" applyFont="1" applyFill="1" applyBorder="1" applyAlignment="1">
      <alignment horizontal="center" vertical="center"/>
    </xf>
    <xf numFmtId="0" fontId="43" fillId="6" borderId="31" xfId="2" applyFont="1" applyFill="1" applyBorder="1" applyAlignment="1">
      <alignment horizontal="center" vertical="center"/>
    </xf>
    <xf numFmtId="168" fontId="46" fillId="6" borderId="30" xfId="2" applyNumberFormat="1" applyFont="1" applyFill="1" applyBorder="1"/>
    <xf numFmtId="168" fontId="46" fillId="6" borderId="32" xfId="2" applyNumberFormat="1" applyFont="1" applyFill="1" applyBorder="1"/>
    <xf numFmtId="0" fontId="46" fillId="0" borderId="33" xfId="2" applyFont="1" applyBorder="1"/>
    <xf numFmtId="0" fontId="46" fillId="0" borderId="30" xfId="2" applyFont="1" applyBorder="1"/>
    <xf numFmtId="0" fontId="46" fillId="0" borderId="29" xfId="2" applyFont="1" applyFill="1" applyBorder="1" applyAlignment="1">
      <alignment horizontal="left" vertical="center"/>
    </xf>
    <xf numFmtId="0" fontId="46" fillId="0" borderId="30" xfId="2" applyFont="1" applyFill="1" applyBorder="1" applyAlignment="1">
      <alignment horizontal="center" vertical="center"/>
    </xf>
    <xf numFmtId="0" fontId="47" fillId="0" borderId="30" xfId="2" applyFont="1" applyFill="1" applyBorder="1" applyAlignment="1">
      <alignment horizontal="center" vertical="center"/>
    </xf>
    <xf numFmtId="49" fontId="46" fillId="0" borderId="30" xfId="2" applyNumberFormat="1" applyFont="1" applyFill="1" applyBorder="1" applyAlignment="1">
      <alignment horizontal="center" vertical="center" wrapText="1"/>
    </xf>
    <xf numFmtId="49" fontId="46" fillId="0" borderId="34" xfId="2" applyNumberFormat="1" applyFont="1" applyFill="1" applyBorder="1" applyAlignment="1">
      <alignment horizontal="left" vertical="center" wrapText="1" indent="1"/>
    </xf>
    <xf numFmtId="49" fontId="46" fillId="0" borderId="35" xfId="2" applyNumberFormat="1" applyFont="1" applyFill="1" applyBorder="1" applyAlignment="1">
      <alignment horizontal="center" vertical="center" wrapText="1"/>
    </xf>
    <xf numFmtId="168" fontId="46" fillId="0" borderId="34" xfId="2" applyNumberFormat="1" applyFont="1" applyFill="1" applyBorder="1"/>
    <xf numFmtId="168" fontId="46" fillId="0" borderId="36" xfId="2" applyNumberFormat="1" applyFont="1" applyFill="1" applyBorder="1"/>
    <xf numFmtId="0" fontId="46" fillId="0" borderId="29" xfId="2" applyFont="1" applyFill="1" applyBorder="1" applyAlignment="1">
      <alignment horizontal="left" vertical="center" wrapText="1"/>
    </xf>
    <xf numFmtId="49" fontId="46" fillId="0" borderId="30" xfId="2" applyNumberFormat="1" applyFont="1" applyFill="1" applyBorder="1" applyAlignment="1">
      <alignment horizontal="center" vertical="center"/>
    </xf>
    <xf numFmtId="49" fontId="46" fillId="0" borderId="30" xfId="2" applyNumberFormat="1" applyFont="1" applyFill="1" applyBorder="1" applyAlignment="1">
      <alignment horizontal="left" vertical="center" wrapText="1" indent="1"/>
    </xf>
    <xf numFmtId="49" fontId="46" fillId="0" borderId="31" xfId="2" applyNumberFormat="1" applyFont="1" applyFill="1" applyBorder="1" applyAlignment="1">
      <alignment horizontal="center" vertical="center" wrapText="1"/>
    </xf>
    <xf numFmtId="168" fontId="46" fillId="0" borderId="30" xfId="2" applyNumberFormat="1" applyFont="1" applyBorder="1"/>
    <xf numFmtId="168" fontId="46" fillId="0" borderId="32" xfId="2" applyNumberFormat="1" applyFont="1" applyBorder="1"/>
    <xf numFmtId="0" fontId="46" fillId="0" borderId="33" xfId="2" applyFont="1" applyFill="1" applyBorder="1"/>
    <xf numFmtId="0" fontId="46" fillId="0" borderId="30" xfId="2" applyFont="1" applyFill="1" applyBorder="1"/>
    <xf numFmtId="0" fontId="46" fillId="0" borderId="29" xfId="2" applyFont="1" applyFill="1" applyBorder="1" applyAlignment="1">
      <alignment horizontal="left" vertical="top"/>
    </xf>
    <xf numFmtId="0" fontId="46" fillId="0" borderId="30" xfId="2" applyFont="1" applyFill="1" applyBorder="1" applyAlignment="1">
      <alignment horizontal="center" vertical="center" wrapText="1"/>
    </xf>
    <xf numFmtId="1" fontId="47" fillId="0" borderId="30" xfId="2" applyNumberFormat="1" applyFont="1" applyFill="1" applyBorder="1" applyAlignment="1">
      <alignment horizontal="center" vertical="center"/>
    </xf>
    <xf numFmtId="0" fontId="46" fillId="0" borderId="30" xfId="2" applyFont="1" applyFill="1" applyBorder="1" applyAlignment="1">
      <alignment horizontal="left"/>
    </xf>
    <xf numFmtId="0" fontId="48" fillId="0" borderId="30" xfId="2" applyFont="1" applyBorder="1" applyAlignment="1">
      <alignment horizontal="left" vertical="top" wrapText="1" indent="1"/>
    </xf>
    <xf numFmtId="0" fontId="48" fillId="0" borderId="31" xfId="2" applyFont="1" applyBorder="1" applyAlignment="1">
      <alignment horizontal="center" vertical="top" wrapText="1"/>
    </xf>
    <xf numFmtId="0" fontId="46" fillId="0" borderId="30" xfId="2" applyFont="1" applyFill="1" applyBorder="1" applyAlignment="1">
      <alignment horizontal="left" vertical="top"/>
    </xf>
    <xf numFmtId="49" fontId="46" fillId="0" borderId="31" xfId="2" applyNumberFormat="1" applyFont="1" applyFill="1" applyBorder="1" applyAlignment="1">
      <alignment horizontal="center" vertical="center"/>
    </xf>
    <xf numFmtId="168" fontId="46" fillId="0" borderId="30" xfId="2" applyNumberFormat="1" applyFont="1" applyFill="1" applyBorder="1"/>
    <xf numFmtId="168" fontId="46" fillId="0" borderId="32" xfId="2" applyNumberFormat="1" applyFont="1" applyFill="1" applyBorder="1"/>
    <xf numFmtId="0" fontId="48" fillId="0" borderId="30" xfId="2" applyFont="1" applyFill="1" applyBorder="1" applyAlignment="1">
      <alignment horizontal="left" vertical="top" wrapText="1" indent="1"/>
    </xf>
    <xf numFmtId="0" fontId="48" fillId="0" borderId="31" xfId="2" applyFont="1" applyFill="1" applyBorder="1" applyAlignment="1">
      <alignment horizontal="center" vertical="top" wrapText="1"/>
    </xf>
    <xf numFmtId="0" fontId="46" fillId="0" borderId="37" xfId="2" applyFont="1" applyFill="1" applyBorder="1" applyAlignment="1">
      <alignment horizontal="left" vertical="top"/>
    </xf>
    <xf numFmtId="0" fontId="46" fillId="0" borderId="38" xfId="2" applyFont="1" applyFill="1" applyBorder="1" applyAlignment="1">
      <alignment horizontal="center" vertical="center"/>
    </xf>
    <xf numFmtId="0" fontId="47" fillId="0" borderId="38" xfId="2" applyFont="1" applyFill="1" applyBorder="1" applyAlignment="1">
      <alignment horizontal="center" vertical="center"/>
    </xf>
    <xf numFmtId="0" fontId="46" fillId="0" borderId="38" xfId="2" applyFont="1" applyFill="1" applyBorder="1" applyAlignment="1">
      <alignment horizontal="left"/>
    </xf>
    <xf numFmtId="49" fontId="46" fillId="0" borderId="38" xfId="2" applyNumberFormat="1" applyFont="1" applyFill="1" applyBorder="1" applyAlignment="1">
      <alignment horizontal="center" vertical="center"/>
    </xf>
    <xf numFmtId="0" fontId="48" fillId="0" borderId="38" xfId="2" applyFont="1" applyFill="1" applyBorder="1" applyAlignment="1">
      <alignment horizontal="left" vertical="top" wrapText="1" indent="1"/>
    </xf>
    <xf numFmtId="0" fontId="48" fillId="0" borderId="39" xfId="2" applyFont="1" applyFill="1" applyBorder="1" applyAlignment="1">
      <alignment horizontal="center" vertical="top" wrapText="1"/>
    </xf>
    <xf numFmtId="168" fontId="46" fillId="0" borderId="38" xfId="2" applyNumberFormat="1" applyFont="1" applyFill="1" applyBorder="1"/>
    <xf numFmtId="168" fontId="46" fillId="0" borderId="40" xfId="2" applyNumberFormat="1" applyFont="1" applyFill="1" applyBorder="1"/>
    <xf numFmtId="0" fontId="46" fillId="0" borderId="41" xfId="2" applyFont="1" applyFill="1" applyBorder="1" applyAlignment="1">
      <alignment horizontal="left" vertical="top"/>
    </xf>
    <xf numFmtId="0" fontId="46" fillId="0" borderId="42" xfId="2" applyFont="1" applyFill="1" applyBorder="1" applyAlignment="1">
      <alignment horizontal="left" vertical="top"/>
    </xf>
    <xf numFmtId="1" fontId="47" fillId="0" borderId="42" xfId="2" applyNumberFormat="1" applyFont="1" applyFill="1" applyBorder="1" applyAlignment="1">
      <alignment horizontal="center" vertical="center"/>
    </xf>
    <xf numFmtId="0" fontId="46" fillId="0" borderId="42" xfId="2" applyFont="1" applyFill="1" applyBorder="1" applyAlignment="1">
      <alignment horizontal="left"/>
    </xf>
    <xf numFmtId="49" fontId="46" fillId="0" borderId="42" xfId="2" applyNumberFormat="1" applyFont="1" applyFill="1" applyBorder="1" applyAlignment="1">
      <alignment horizontal="center" vertical="center"/>
    </xf>
    <xf numFmtId="0" fontId="48" fillId="0" borderId="42" xfId="2" applyFont="1" applyBorder="1" applyAlignment="1">
      <alignment horizontal="left" vertical="top" wrapText="1" indent="1"/>
    </xf>
    <xf numFmtId="0" fontId="48" fillId="0" borderId="43" xfId="2" applyFont="1" applyBorder="1" applyAlignment="1">
      <alignment horizontal="center" vertical="top" wrapText="1"/>
    </xf>
    <xf numFmtId="168" fontId="46" fillId="0" borderId="42" xfId="2" applyNumberFormat="1" applyFont="1" applyBorder="1"/>
    <xf numFmtId="168" fontId="46" fillId="0" borderId="44" xfId="2" applyNumberFormat="1" applyFont="1" applyBorder="1"/>
    <xf numFmtId="0" fontId="46" fillId="0" borderId="45" xfId="2" applyFont="1" applyFill="1" applyBorder="1" applyAlignment="1">
      <alignment horizontal="left" vertical="top"/>
    </xf>
    <xf numFmtId="0" fontId="46" fillId="0" borderId="46" xfId="2" applyFont="1" applyFill="1" applyBorder="1" applyAlignment="1">
      <alignment horizontal="left" vertical="top"/>
    </xf>
    <xf numFmtId="1" fontId="47" fillId="0" borderId="46" xfId="2" applyNumberFormat="1" applyFont="1" applyFill="1" applyBorder="1" applyAlignment="1">
      <alignment horizontal="center" vertical="center"/>
    </xf>
    <xf numFmtId="0" fontId="46" fillId="0" borderId="46" xfId="2" applyFont="1" applyFill="1" applyBorder="1" applyAlignment="1">
      <alignment horizontal="left"/>
    </xf>
    <xf numFmtId="49" fontId="46" fillId="0" borderId="46" xfId="2" applyNumberFormat="1" applyFont="1" applyFill="1" applyBorder="1" applyAlignment="1">
      <alignment horizontal="center" vertical="center"/>
    </xf>
    <xf numFmtId="0" fontId="48" fillId="0" borderId="46" xfId="2" applyFont="1" applyBorder="1" applyAlignment="1">
      <alignment horizontal="left" vertical="top" wrapText="1" indent="1"/>
    </xf>
    <xf numFmtId="0" fontId="48" fillId="0" borderId="47" xfId="2" applyFont="1" applyBorder="1" applyAlignment="1">
      <alignment horizontal="center" vertical="top" wrapText="1"/>
    </xf>
    <xf numFmtId="168" fontId="46" fillId="0" borderId="46" xfId="2" applyNumberFormat="1" applyFont="1" applyBorder="1"/>
    <xf numFmtId="168" fontId="46" fillId="0" borderId="48" xfId="2" applyNumberFormat="1" applyFont="1" applyBorder="1"/>
    <xf numFmtId="0" fontId="46" fillId="0" borderId="49" xfId="2" applyFont="1" applyFill="1" applyBorder="1" applyAlignment="1">
      <alignment horizontal="left" vertical="top"/>
    </xf>
    <xf numFmtId="0" fontId="46" fillId="0" borderId="34" xfId="2" applyFont="1" applyFill="1" applyBorder="1" applyAlignment="1">
      <alignment horizontal="left" vertical="top" wrapText="1"/>
    </xf>
    <xf numFmtId="1" fontId="47" fillId="0" borderId="34" xfId="2" applyNumberFormat="1" applyFont="1" applyFill="1" applyBorder="1" applyAlignment="1">
      <alignment horizontal="center" vertical="center"/>
    </xf>
    <xf numFmtId="0" fontId="46" fillId="0" borderId="34" xfId="2" applyFont="1" applyFill="1" applyBorder="1" applyAlignment="1">
      <alignment horizontal="left"/>
    </xf>
    <xf numFmtId="49" fontId="46" fillId="0" borderId="34" xfId="2" applyNumberFormat="1" applyFont="1" applyFill="1" applyBorder="1" applyAlignment="1">
      <alignment horizontal="center" vertical="center"/>
    </xf>
    <xf numFmtId="0" fontId="48" fillId="0" borderId="34" xfId="2" applyFont="1" applyBorder="1" applyAlignment="1">
      <alignment horizontal="left" vertical="top" wrapText="1" indent="1"/>
    </xf>
    <xf numFmtId="0" fontId="48" fillId="0" borderId="35" xfId="2" applyFont="1" applyBorder="1" applyAlignment="1">
      <alignment horizontal="center" vertical="top" wrapText="1"/>
    </xf>
    <xf numFmtId="168" fontId="46" fillId="0" borderId="34" xfId="2" applyNumberFormat="1" applyFont="1" applyBorder="1"/>
    <xf numFmtId="49" fontId="46" fillId="0" borderId="30" xfId="2" applyNumberFormat="1" applyFont="1" applyFill="1" applyBorder="1" applyAlignment="1">
      <alignment horizontal="left" vertical="center" indent="1"/>
    </xf>
    <xf numFmtId="0" fontId="43" fillId="6" borderId="30" xfId="2" applyFont="1" applyFill="1" applyBorder="1" applyAlignment="1">
      <alignment horizontal="left" vertical="center" indent="1"/>
    </xf>
    <xf numFmtId="0" fontId="46" fillId="7" borderId="30" xfId="2" applyFont="1" applyFill="1" applyBorder="1"/>
    <xf numFmtId="1" fontId="47" fillId="0" borderId="30" xfId="2" applyNumberFormat="1" applyFont="1" applyBorder="1" applyAlignment="1">
      <alignment horizontal="center" vertical="center"/>
    </xf>
    <xf numFmtId="0" fontId="46" fillId="0" borderId="50" xfId="2" applyFont="1" applyBorder="1" applyAlignment="1">
      <alignment horizontal="left" vertical="top"/>
    </xf>
    <xf numFmtId="0" fontId="46" fillId="0" borderId="30" xfId="2" applyFont="1" applyBorder="1" applyAlignment="1">
      <alignment horizontal="left" vertical="top"/>
    </xf>
    <xf numFmtId="0" fontId="46" fillId="0" borderId="30" xfId="2" applyFont="1" applyBorder="1" applyAlignment="1">
      <alignment horizontal="center" vertical="center"/>
    </xf>
    <xf numFmtId="0" fontId="46" fillId="0" borderId="30" xfId="2" applyFont="1" applyBorder="1" applyAlignment="1">
      <alignment horizontal="left" vertical="center" indent="1"/>
    </xf>
    <xf numFmtId="0" fontId="46" fillId="0" borderId="31" xfId="2" applyFont="1" applyBorder="1" applyAlignment="1">
      <alignment horizontal="center" vertical="center"/>
    </xf>
    <xf numFmtId="0" fontId="49" fillId="0" borderId="51" xfId="2" applyFont="1" applyBorder="1" applyAlignment="1">
      <alignment horizontal="center" vertical="center" wrapText="1"/>
    </xf>
    <xf numFmtId="0" fontId="49" fillId="0" borderId="52" xfId="2" applyFont="1" applyBorder="1" applyAlignment="1">
      <alignment horizontal="center" vertical="center" wrapText="1"/>
    </xf>
    <xf numFmtId="0" fontId="40" fillId="0" borderId="52" xfId="2" applyBorder="1"/>
    <xf numFmtId="0" fontId="40" fillId="0" borderId="53" xfId="2" applyBorder="1"/>
    <xf numFmtId="0" fontId="48" fillId="0" borderId="31" xfId="2" applyFont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263" t="s">
        <v>5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21"/>
      <c r="BE5" s="244" t="s">
        <v>15</v>
      </c>
      <c r="BS5" s="18" t="s">
        <v>6</v>
      </c>
    </row>
    <row r="6" spans="1:74" s="1" customFormat="1" ht="36.9" customHeight="1">
      <c r="B6" s="21"/>
      <c r="D6" s="27" t="s">
        <v>16</v>
      </c>
      <c r="K6" s="249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21"/>
      <c r="BE6" s="245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45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45"/>
      <c r="BS8" s="18" t="s">
        <v>6</v>
      </c>
    </row>
    <row r="9" spans="1:74" s="1" customFormat="1" ht="14.4" customHeight="1">
      <c r="B9" s="21"/>
      <c r="AR9" s="21"/>
      <c r="BE9" s="245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45"/>
      <c r="BS10" s="18" t="s">
        <v>6</v>
      </c>
    </row>
    <row r="11" spans="1:74" s="1" customFormat="1" ht="18.45" customHeight="1">
      <c r="B11" s="21"/>
      <c r="E11" s="26" t="s">
        <v>26</v>
      </c>
      <c r="AK11" s="28" t="s">
        <v>27</v>
      </c>
      <c r="AN11" s="26" t="s">
        <v>1</v>
      </c>
      <c r="AR11" s="21"/>
      <c r="BE11" s="245"/>
      <c r="BS11" s="18" t="s">
        <v>6</v>
      </c>
    </row>
    <row r="12" spans="1:74" s="1" customFormat="1" ht="6.9" customHeight="1">
      <c r="B12" s="21"/>
      <c r="AR12" s="21"/>
      <c r="BE12" s="245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45"/>
      <c r="BS13" s="18" t="s">
        <v>6</v>
      </c>
    </row>
    <row r="14" spans="1:74" ht="13.2">
      <c r="B14" s="21"/>
      <c r="E14" s="250" t="s">
        <v>29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8" t="s">
        <v>27</v>
      </c>
      <c r="AN14" s="30" t="s">
        <v>29</v>
      </c>
      <c r="AR14" s="21"/>
      <c r="BE14" s="245"/>
      <c r="BS14" s="18" t="s">
        <v>6</v>
      </c>
    </row>
    <row r="15" spans="1:74" s="1" customFormat="1" ht="6.9" customHeight="1">
      <c r="B15" s="21"/>
      <c r="AR15" s="21"/>
      <c r="BE15" s="245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45"/>
      <c r="BS16" s="18" t="s">
        <v>3</v>
      </c>
    </row>
    <row r="17" spans="1:71" s="1" customFormat="1" ht="18.45" customHeight="1">
      <c r="B17" s="21"/>
      <c r="E17" s="26" t="s">
        <v>31</v>
      </c>
      <c r="AK17" s="28" t="s">
        <v>27</v>
      </c>
      <c r="AN17" s="26" t="s">
        <v>1</v>
      </c>
      <c r="AR17" s="21"/>
      <c r="BE17" s="245"/>
      <c r="BS17" s="18" t="s">
        <v>32</v>
      </c>
    </row>
    <row r="18" spans="1:71" s="1" customFormat="1" ht="6.9" customHeight="1">
      <c r="B18" s="21"/>
      <c r="AR18" s="21"/>
      <c r="BE18" s="245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45"/>
      <c r="BS19" s="18" t="s">
        <v>6</v>
      </c>
    </row>
    <row r="20" spans="1:71" s="1" customFormat="1" ht="18.45" customHeight="1">
      <c r="B20" s="21"/>
      <c r="E20" s="26" t="s">
        <v>34</v>
      </c>
      <c r="AK20" s="28" t="s">
        <v>27</v>
      </c>
      <c r="AN20" s="26" t="s">
        <v>1</v>
      </c>
      <c r="AR20" s="21"/>
      <c r="BE20" s="245"/>
      <c r="BS20" s="18" t="s">
        <v>32</v>
      </c>
    </row>
    <row r="21" spans="1:71" s="1" customFormat="1" ht="6.9" customHeight="1">
      <c r="B21" s="21"/>
      <c r="AR21" s="21"/>
      <c r="BE21" s="245"/>
    </row>
    <row r="22" spans="1:71" s="1" customFormat="1" ht="12" customHeight="1">
      <c r="B22" s="21"/>
      <c r="D22" s="28" t="s">
        <v>35</v>
      </c>
      <c r="AR22" s="21"/>
      <c r="BE22" s="245"/>
    </row>
    <row r="23" spans="1:71" s="1" customFormat="1" ht="23.25" customHeight="1">
      <c r="B23" s="21"/>
      <c r="E23" s="252" t="s">
        <v>36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21"/>
      <c r="BE23" s="245"/>
    </row>
    <row r="24" spans="1:71" s="1" customFormat="1" ht="6.9" customHeight="1">
      <c r="B24" s="21"/>
      <c r="AR24" s="21"/>
      <c r="BE24" s="245"/>
    </row>
    <row r="25" spans="1:71" s="1" customFormat="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5"/>
    </row>
    <row r="26" spans="1:71" s="2" customFormat="1" ht="25.95" customHeight="1">
      <c r="A26" s="33"/>
      <c r="B26" s="34"/>
      <c r="C26" s="33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3">
        <f>ROUND(AG94,2)</f>
        <v>0</v>
      </c>
      <c r="AL26" s="254"/>
      <c r="AM26" s="254"/>
      <c r="AN26" s="254"/>
      <c r="AO26" s="254"/>
      <c r="AP26" s="33"/>
      <c r="AQ26" s="33"/>
      <c r="AR26" s="34"/>
      <c r="BE26" s="245"/>
    </row>
    <row r="27" spans="1:7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5"/>
    </row>
    <row r="28" spans="1:71" s="2" customFormat="1" ht="13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5" t="s">
        <v>38</v>
      </c>
      <c r="M28" s="255"/>
      <c r="N28" s="255"/>
      <c r="O28" s="255"/>
      <c r="P28" s="255"/>
      <c r="Q28" s="33"/>
      <c r="R28" s="33"/>
      <c r="S28" s="33"/>
      <c r="T28" s="33"/>
      <c r="U28" s="33"/>
      <c r="V28" s="33"/>
      <c r="W28" s="255" t="s">
        <v>39</v>
      </c>
      <c r="X28" s="255"/>
      <c r="Y28" s="255"/>
      <c r="Z28" s="255"/>
      <c r="AA28" s="255"/>
      <c r="AB28" s="255"/>
      <c r="AC28" s="255"/>
      <c r="AD28" s="255"/>
      <c r="AE28" s="255"/>
      <c r="AF28" s="33"/>
      <c r="AG28" s="33"/>
      <c r="AH28" s="33"/>
      <c r="AI28" s="33"/>
      <c r="AJ28" s="33"/>
      <c r="AK28" s="255" t="s">
        <v>40</v>
      </c>
      <c r="AL28" s="255"/>
      <c r="AM28" s="255"/>
      <c r="AN28" s="255"/>
      <c r="AO28" s="255"/>
      <c r="AP28" s="33"/>
      <c r="AQ28" s="33"/>
      <c r="AR28" s="34"/>
      <c r="BE28" s="245"/>
    </row>
    <row r="29" spans="1:71" s="3" customFormat="1" ht="14.4" customHeight="1">
      <c r="B29" s="38"/>
      <c r="D29" s="28" t="s">
        <v>41</v>
      </c>
      <c r="F29" s="28" t="s">
        <v>42</v>
      </c>
      <c r="L29" s="258">
        <v>0.21</v>
      </c>
      <c r="M29" s="257"/>
      <c r="N29" s="257"/>
      <c r="O29" s="257"/>
      <c r="P29" s="257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f>ROUND(AV94, 2)</f>
        <v>0</v>
      </c>
      <c r="AL29" s="257"/>
      <c r="AM29" s="257"/>
      <c r="AN29" s="257"/>
      <c r="AO29" s="257"/>
      <c r="AR29" s="38"/>
      <c r="BE29" s="246"/>
    </row>
    <row r="30" spans="1:71" s="3" customFormat="1" ht="14.4" customHeight="1">
      <c r="B30" s="38"/>
      <c r="F30" s="28" t="s">
        <v>43</v>
      </c>
      <c r="L30" s="258">
        <v>0.15</v>
      </c>
      <c r="M30" s="257"/>
      <c r="N30" s="257"/>
      <c r="O30" s="257"/>
      <c r="P30" s="257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K30" s="256">
        <f>ROUND(AW94, 2)</f>
        <v>0</v>
      </c>
      <c r="AL30" s="257"/>
      <c r="AM30" s="257"/>
      <c r="AN30" s="257"/>
      <c r="AO30" s="257"/>
      <c r="AR30" s="38"/>
      <c r="BE30" s="246"/>
    </row>
    <row r="31" spans="1:71" s="3" customFormat="1" ht="14.4" hidden="1" customHeight="1">
      <c r="B31" s="38"/>
      <c r="F31" s="28" t="s">
        <v>44</v>
      </c>
      <c r="L31" s="258">
        <v>0.21</v>
      </c>
      <c r="M31" s="257"/>
      <c r="N31" s="257"/>
      <c r="O31" s="257"/>
      <c r="P31" s="257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K31" s="256">
        <v>0</v>
      </c>
      <c r="AL31" s="257"/>
      <c r="AM31" s="257"/>
      <c r="AN31" s="257"/>
      <c r="AO31" s="257"/>
      <c r="AR31" s="38"/>
      <c r="BE31" s="246"/>
    </row>
    <row r="32" spans="1:71" s="3" customFormat="1" ht="14.4" hidden="1" customHeight="1">
      <c r="B32" s="38"/>
      <c r="F32" s="28" t="s">
        <v>45</v>
      </c>
      <c r="L32" s="258">
        <v>0.15</v>
      </c>
      <c r="M32" s="257"/>
      <c r="N32" s="257"/>
      <c r="O32" s="257"/>
      <c r="P32" s="257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K32" s="256">
        <v>0</v>
      </c>
      <c r="AL32" s="257"/>
      <c r="AM32" s="257"/>
      <c r="AN32" s="257"/>
      <c r="AO32" s="257"/>
      <c r="AR32" s="38"/>
      <c r="BE32" s="246"/>
    </row>
    <row r="33" spans="1:57" s="3" customFormat="1" ht="14.4" hidden="1" customHeight="1">
      <c r="B33" s="38"/>
      <c r="F33" s="28" t="s">
        <v>46</v>
      </c>
      <c r="L33" s="258">
        <v>0</v>
      </c>
      <c r="M33" s="257"/>
      <c r="N33" s="257"/>
      <c r="O33" s="257"/>
      <c r="P33" s="257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K33" s="256">
        <v>0</v>
      </c>
      <c r="AL33" s="257"/>
      <c r="AM33" s="257"/>
      <c r="AN33" s="257"/>
      <c r="AO33" s="257"/>
      <c r="AR33" s="38"/>
      <c r="BE33" s="246"/>
    </row>
    <row r="34" spans="1:57" s="2" customFormat="1" ht="6.9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5"/>
    </row>
    <row r="35" spans="1:57" s="2" customFormat="1" ht="25.95" customHeight="1">
      <c r="A35" s="33"/>
      <c r="B35" s="34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62" t="s">
        <v>49</v>
      </c>
      <c r="Y35" s="260"/>
      <c r="Z35" s="260"/>
      <c r="AA35" s="260"/>
      <c r="AB35" s="260"/>
      <c r="AC35" s="41"/>
      <c r="AD35" s="41"/>
      <c r="AE35" s="41"/>
      <c r="AF35" s="41"/>
      <c r="AG35" s="41"/>
      <c r="AH35" s="41"/>
      <c r="AI35" s="41"/>
      <c r="AJ35" s="41"/>
      <c r="AK35" s="259">
        <f>SUM(AK26:AK33)</f>
        <v>0</v>
      </c>
      <c r="AL35" s="260"/>
      <c r="AM35" s="260"/>
      <c r="AN35" s="260"/>
      <c r="AO35" s="261"/>
      <c r="AP35" s="39"/>
      <c r="AQ35" s="39"/>
      <c r="AR35" s="34"/>
      <c r="BE35" s="33"/>
    </row>
    <row r="36" spans="1:57" s="2" customFormat="1" ht="6.9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R49" s="43"/>
    </row>
    <row r="50" spans="1:57" ht="10.199999999999999">
      <c r="B50" s="21"/>
      <c r="AR50" s="21"/>
    </row>
    <row r="51" spans="1:57" ht="10.199999999999999">
      <c r="B51" s="21"/>
      <c r="AR51" s="21"/>
    </row>
    <row r="52" spans="1:57" ht="10.199999999999999">
      <c r="B52" s="21"/>
      <c r="AR52" s="21"/>
    </row>
    <row r="53" spans="1:57" ht="10.199999999999999">
      <c r="B53" s="21"/>
      <c r="AR53" s="21"/>
    </row>
    <row r="54" spans="1:57" ht="10.199999999999999">
      <c r="B54" s="21"/>
      <c r="AR54" s="21"/>
    </row>
    <row r="55" spans="1:57" ht="10.199999999999999">
      <c r="B55" s="21"/>
      <c r="AR55" s="21"/>
    </row>
    <row r="56" spans="1:57" ht="10.199999999999999">
      <c r="B56" s="21"/>
      <c r="AR56" s="21"/>
    </row>
    <row r="57" spans="1:57" ht="10.199999999999999">
      <c r="B57" s="21"/>
      <c r="AR57" s="21"/>
    </row>
    <row r="58" spans="1:57" ht="10.199999999999999">
      <c r="B58" s="21"/>
      <c r="AR58" s="21"/>
    </row>
    <row r="59" spans="1:57" ht="10.199999999999999">
      <c r="B59" s="21"/>
      <c r="AR59" s="21"/>
    </row>
    <row r="60" spans="1:57" s="2" customFormat="1" ht="13.2">
      <c r="A60" s="33"/>
      <c r="B60" s="34"/>
      <c r="C60" s="33"/>
      <c r="D60" s="46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52</v>
      </c>
      <c r="AI60" s="36"/>
      <c r="AJ60" s="36"/>
      <c r="AK60" s="36"/>
      <c r="AL60" s="36"/>
      <c r="AM60" s="46" t="s">
        <v>53</v>
      </c>
      <c r="AN60" s="36"/>
      <c r="AO60" s="36"/>
      <c r="AP60" s="33"/>
      <c r="AQ60" s="33"/>
      <c r="AR60" s="34"/>
      <c r="BE60" s="33"/>
    </row>
    <row r="61" spans="1:57" ht="10.199999999999999">
      <c r="B61" s="21"/>
      <c r="AR61" s="21"/>
    </row>
    <row r="62" spans="1:57" ht="10.199999999999999">
      <c r="B62" s="21"/>
      <c r="AR62" s="21"/>
    </row>
    <row r="63" spans="1:57" ht="10.199999999999999">
      <c r="B63" s="21"/>
      <c r="AR63" s="21"/>
    </row>
    <row r="64" spans="1:57" s="2" customFormat="1" ht="13.2">
      <c r="A64" s="33"/>
      <c r="B64" s="34"/>
      <c r="C64" s="33"/>
      <c r="D64" s="44" t="s">
        <v>54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55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0.199999999999999">
      <c r="B65" s="21"/>
      <c r="AR65" s="21"/>
    </row>
    <row r="66" spans="1:57" ht="10.199999999999999">
      <c r="B66" s="21"/>
      <c r="AR66" s="21"/>
    </row>
    <row r="67" spans="1:57" ht="10.199999999999999">
      <c r="B67" s="21"/>
      <c r="AR67" s="21"/>
    </row>
    <row r="68" spans="1:57" ht="10.199999999999999">
      <c r="B68" s="21"/>
      <c r="AR68" s="21"/>
    </row>
    <row r="69" spans="1:57" ht="10.199999999999999">
      <c r="B69" s="21"/>
      <c r="AR69" s="21"/>
    </row>
    <row r="70" spans="1:57" ht="10.199999999999999">
      <c r="B70" s="21"/>
      <c r="AR70" s="21"/>
    </row>
    <row r="71" spans="1:57" ht="10.199999999999999">
      <c r="B71" s="21"/>
      <c r="AR71" s="21"/>
    </row>
    <row r="72" spans="1:57" ht="10.199999999999999">
      <c r="B72" s="21"/>
      <c r="AR72" s="21"/>
    </row>
    <row r="73" spans="1:57" ht="10.199999999999999">
      <c r="B73" s="21"/>
      <c r="AR73" s="21"/>
    </row>
    <row r="74" spans="1:57" ht="10.199999999999999">
      <c r="B74" s="21"/>
      <c r="AR74" s="21"/>
    </row>
    <row r="75" spans="1:57" s="2" customFormat="1" ht="13.2">
      <c r="A75" s="33"/>
      <c r="B75" s="34"/>
      <c r="C75" s="33"/>
      <c r="D75" s="46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52</v>
      </c>
      <c r="AI75" s="36"/>
      <c r="AJ75" s="36"/>
      <c r="AK75" s="36"/>
      <c r="AL75" s="36"/>
      <c r="AM75" s="46" t="s">
        <v>53</v>
      </c>
      <c r="AN75" s="36"/>
      <c r="AO75" s="36"/>
      <c r="AP75" s="33"/>
      <c r="AQ75" s="33"/>
      <c r="AR75" s="34"/>
      <c r="BE75" s="33"/>
    </row>
    <row r="76" spans="1:57" s="2" customFormat="1" ht="10.199999999999999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" customHeight="1">
      <c r="A82" s="33"/>
      <c r="B82" s="34"/>
      <c r="C82" s="22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Policie</v>
      </c>
      <c r="AR84" s="52"/>
    </row>
    <row r="85" spans="1:91" s="5" customFormat="1" ht="36.9" customHeight="1">
      <c r="B85" s="53"/>
      <c r="C85" s="54" t="s">
        <v>16</v>
      </c>
      <c r="L85" s="241" t="str">
        <f>K6</f>
        <v>Nástavba a udržovací práce na objektu Městské policie Prahy 8 - AKTUALIZCE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R85" s="53"/>
    </row>
    <row r="86" spans="1:91" s="2" customFormat="1" ht="6.9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Balabánova 1273/2, Praha-Kobylisy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69" t="str">
        <f>IF(AN8= "","",AN8)</f>
        <v>26. 8. 2020</v>
      </c>
      <c r="AN87" s="269"/>
      <c r="AO87" s="33"/>
      <c r="AP87" s="33"/>
      <c r="AQ87" s="33"/>
      <c r="AR87" s="34"/>
      <c r="BE87" s="33"/>
    </row>
    <row r="88" spans="1:91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15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Městská část Praha 8, Zenklova 1/35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70" t="str">
        <f>IF(E17="","",E17)</f>
        <v>ZOAA s.r.o, Hošťálkova 637</v>
      </c>
      <c r="AN89" s="271"/>
      <c r="AO89" s="271"/>
      <c r="AP89" s="271"/>
      <c r="AQ89" s="33"/>
      <c r="AR89" s="34"/>
      <c r="AS89" s="274" t="s">
        <v>57</v>
      </c>
      <c r="AT89" s="27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70" t="str">
        <f>IF(E20="","",E20)</f>
        <v>Lenka Jandová</v>
      </c>
      <c r="AN90" s="271"/>
      <c r="AO90" s="271"/>
      <c r="AP90" s="271"/>
      <c r="AQ90" s="33"/>
      <c r="AR90" s="34"/>
      <c r="AS90" s="276"/>
      <c r="AT90" s="27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76"/>
      <c r="AT91" s="27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6" t="s">
        <v>58</v>
      </c>
      <c r="D92" s="237"/>
      <c r="E92" s="237"/>
      <c r="F92" s="237"/>
      <c r="G92" s="237"/>
      <c r="H92" s="61"/>
      <c r="I92" s="240" t="s">
        <v>59</v>
      </c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68" t="s">
        <v>60</v>
      </c>
      <c r="AH92" s="237"/>
      <c r="AI92" s="237"/>
      <c r="AJ92" s="237"/>
      <c r="AK92" s="237"/>
      <c r="AL92" s="237"/>
      <c r="AM92" s="237"/>
      <c r="AN92" s="240" t="s">
        <v>61</v>
      </c>
      <c r="AO92" s="237"/>
      <c r="AP92" s="272"/>
      <c r="AQ92" s="62" t="s">
        <v>62</v>
      </c>
      <c r="AR92" s="34"/>
      <c r="AS92" s="63" t="s">
        <v>63</v>
      </c>
      <c r="AT92" s="64" t="s">
        <v>64</v>
      </c>
      <c r="AU92" s="64" t="s">
        <v>65</v>
      </c>
      <c r="AV92" s="64" t="s">
        <v>66</v>
      </c>
      <c r="AW92" s="64" t="s">
        <v>67</v>
      </c>
      <c r="AX92" s="64" t="s">
        <v>68</v>
      </c>
      <c r="AY92" s="64" t="s">
        <v>69</v>
      </c>
      <c r="AZ92" s="64" t="s">
        <v>70</v>
      </c>
      <c r="BA92" s="64" t="s">
        <v>71</v>
      </c>
      <c r="BB92" s="64" t="s">
        <v>72</v>
      </c>
      <c r="BC92" s="64" t="s">
        <v>73</v>
      </c>
      <c r="BD92" s="65" t="s">
        <v>74</v>
      </c>
      <c r="BE92" s="33"/>
    </row>
    <row r="93" spans="1:91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75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3">
        <f>ROUND(AG95+AG102,2)</f>
        <v>0</v>
      </c>
      <c r="AH94" s="243"/>
      <c r="AI94" s="243"/>
      <c r="AJ94" s="243"/>
      <c r="AK94" s="243"/>
      <c r="AL94" s="243"/>
      <c r="AM94" s="243"/>
      <c r="AN94" s="278">
        <f t="shared" ref="AN94:AN108" si="0">SUM(AG94,AT94)</f>
        <v>0</v>
      </c>
      <c r="AO94" s="278"/>
      <c r="AP94" s="278"/>
      <c r="AQ94" s="73" t="s">
        <v>1</v>
      </c>
      <c r="AR94" s="69"/>
      <c r="AS94" s="74">
        <f>ROUND(AS95+AS102,2)</f>
        <v>0</v>
      </c>
      <c r="AT94" s="75">
        <f t="shared" ref="AT94:AT108" si="1">ROUND(SUM(AV94:AW94),2)</f>
        <v>0</v>
      </c>
      <c r="AU94" s="76">
        <f>ROUND(AU95+AU102,5)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ROUND(AZ95+AZ102,2)</f>
        <v>0</v>
      </c>
      <c r="BA94" s="75">
        <f>ROUND(BA95+BA102,2)</f>
        <v>0</v>
      </c>
      <c r="BB94" s="75">
        <f>ROUND(BB95+BB102,2)</f>
        <v>0</v>
      </c>
      <c r="BC94" s="75">
        <f>ROUND(BC95+BC102,2)</f>
        <v>0</v>
      </c>
      <c r="BD94" s="77">
        <f>ROUND(BD95+BD102,2)</f>
        <v>0</v>
      </c>
      <c r="BS94" s="78" t="s">
        <v>76</v>
      </c>
      <c r="BT94" s="78" t="s">
        <v>77</v>
      </c>
      <c r="BU94" s="79" t="s">
        <v>78</v>
      </c>
      <c r="BV94" s="78" t="s">
        <v>79</v>
      </c>
      <c r="BW94" s="78" t="s">
        <v>4</v>
      </c>
      <c r="BX94" s="78" t="s">
        <v>80</v>
      </c>
      <c r="CL94" s="78" t="s">
        <v>1</v>
      </c>
    </row>
    <row r="95" spans="1:91" s="7" customFormat="1" ht="16.5" customHeight="1">
      <c r="B95" s="80"/>
      <c r="C95" s="81"/>
      <c r="D95" s="238" t="s">
        <v>81</v>
      </c>
      <c r="E95" s="238"/>
      <c r="F95" s="238"/>
      <c r="G95" s="238"/>
      <c r="H95" s="238"/>
      <c r="I95" s="82"/>
      <c r="J95" s="238" t="s">
        <v>82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66">
        <f>ROUND(SUM(AG96:AG101),2)</f>
        <v>0</v>
      </c>
      <c r="AH95" s="267"/>
      <c r="AI95" s="267"/>
      <c r="AJ95" s="267"/>
      <c r="AK95" s="267"/>
      <c r="AL95" s="267"/>
      <c r="AM95" s="267"/>
      <c r="AN95" s="273">
        <f t="shared" si="0"/>
        <v>0</v>
      </c>
      <c r="AO95" s="267"/>
      <c r="AP95" s="267"/>
      <c r="AQ95" s="83" t="s">
        <v>83</v>
      </c>
      <c r="AR95" s="80"/>
      <c r="AS95" s="84">
        <f>ROUND(SUM(AS96:AS101),2)</f>
        <v>0</v>
      </c>
      <c r="AT95" s="85">
        <f t="shared" si="1"/>
        <v>0</v>
      </c>
      <c r="AU95" s="86">
        <f>ROUND(SUM(AU96:AU101),5)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ROUND(SUM(AZ96:AZ101),2)</f>
        <v>0</v>
      </c>
      <c r="BA95" s="85">
        <f>ROUND(SUM(BA96:BA101),2)</f>
        <v>0</v>
      </c>
      <c r="BB95" s="85">
        <f>ROUND(SUM(BB96:BB101),2)</f>
        <v>0</v>
      </c>
      <c r="BC95" s="85">
        <f>ROUND(SUM(BC96:BC101),2)</f>
        <v>0</v>
      </c>
      <c r="BD95" s="87">
        <f>ROUND(SUM(BD96:BD101),2)</f>
        <v>0</v>
      </c>
      <c r="BS95" s="88" t="s">
        <v>76</v>
      </c>
      <c r="BT95" s="88" t="s">
        <v>84</v>
      </c>
      <c r="BU95" s="88" t="s">
        <v>78</v>
      </c>
      <c r="BV95" s="88" t="s">
        <v>79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4" customFormat="1" ht="16.5" customHeight="1">
      <c r="A96" s="89" t="s">
        <v>87</v>
      </c>
      <c r="B96" s="52"/>
      <c r="C96" s="10"/>
      <c r="D96" s="10"/>
      <c r="E96" s="239" t="s">
        <v>88</v>
      </c>
      <c r="F96" s="239"/>
      <c r="G96" s="239"/>
      <c r="H96" s="239"/>
      <c r="I96" s="239"/>
      <c r="J96" s="10"/>
      <c r="K96" s="239" t="s">
        <v>89</v>
      </c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64">
        <f>'A.1 - Stavební část 1.PP+...'!J32</f>
        <v>0</v>
      </c>
      <c r="AH96" s="265"/>
      <c r="AI96" s="265"/>
      <c r="AJ96" s="265"/>
      <c r="AK96" s="265"/>
      <c r="AL96" s="265"/>
      <c r="AM96" s="265"/>
      <c r="AN96" s="264">
        <f t="shared" si="0"/>
        <v>0</v>
      </c>
      <c r="AO96" s="265"/>
      <c r="AP96" s="265"/>
      <c r="AQ96" s="90" t="s">
        <v>90</v>
      </c>
      <c r="AR96" s="52"/>
      <c r="AS96" s="91">
        <v>0</v>
      </c>
      <c r="AT96" s="92">
        <f t="shared" si="1"/>
        <v>0</v>
      </c>
      <c r="AU96" s="93">
        <f>'A.1 - Stavební část 1.PP+...'!P140</f>
        <v>0</v>
      </c>
      <c r="AV96" s="92">
        <f>'A.1 - Stavební část 1.PP+...'!J35</f>
        <v>0</v>
      </c>
      <c r="AW96" s="92">
        <f>'A.1 - Stavební část 1.PP+...'!J36</f>
        <v>0</v>
      </c>
      <c r="AX96" s="92">
        <f>'A.1 - Stavební část 1.PP+...'!J37</f>
        <v>0</v>
      </c>
      <c r="AY96" s="92">
        <f>'A.1 - Stavební část 1.PP+...'!J38</f>
        <v>0</v>
      </c>
      <c r="AZ96" s="92">
        <f>'A.1 - Stavební část 1.PP+...'!F35</f>
        <v>0</v>
      </c>
      <c r="BA96" s="92">
        <f>'A.1 - Stavební část 1.PP+...'!F36</f>
        <v>0</v>
      </c>
      <c r="BB96" s="92">
        <f>'A.1 - Stavební část 1.PP+...'!F37</f>
        <v>0</v>
      </c>
      <c r="BC96" s="92">
        <f>'A.1 - Stavební část 1.PP+...'!F38</f>
        <v>0</v>
      </c>
      <c r="BD96" s="94">
        <f>'A.1 - Stavební část 1.PP+...'!F39</f>
        <v>0</v>
      </c>
      <c r="BT96" s="26" t="s">
        <v>86</v>
      </c>
      <c r="BV96" s="26" t="s">
        <v>79</v>
      </c>
      <c r="BW96" s="26" t="s">
        <v>91</v>
      </c>
      <c r="BX96" s="26" t="s">
        <v>85</v>
      </c>
      <c r="CL96" s="26" t="s">
        <v>1</v>
      </c>
    </row>
    <row r="97" spans="1:91" s="4" customFormat="1" ht="16.5" customHeight="1">
      <c r="A97" s="89" t="s">
        <v>87</v>
      </c>
      <c r="B97" s="52"/>
      <c r="C97" s="10"/>
      <c r="D97" s="10"/>
      <c r="E97" s="239" t="s">
        <v>92</v>
      </c>
      <c r="F97" s="239"/>
      <c r="G97" s="239"/>
      <c r="H97" s="239"/>
      <c r="I97" s="239"/>
      <c r="J97" s="10"/>
      <c r="K97" s="239" t="s">
        <v>93</v>
      </c>
      <c r="L97" s="239"/>
      <c r="M97" s="239"/>
      <c r="N97" s="239"/>
      <c r="O97" s="239"/>
      <c r="P97" s="239"/>
      <c r="Q97" s="239"/>
      <c r="R97" s="239"/>
      <c r="S97" s="239"/>
      <c r="T97" s="239"/>
      <c r="U97" s="239"/>
      <c r="V97" s="239"/>
      <c r="W97" s="239"/>
      <c r="X97" s="239"/>
      <c r="Y97" s="239"/>
      <c r="Z97" s="239"/>
      <c r="AA97" s="239"/>
      <c r="AB97" s="239"/>
      <c r="AC97" s="239"/>
      <c r="AD97" s="239"/>
      <c r="AE97" s="239"/>
      <c r="AF97" s="239"/>
      <c r="AG97" s="264">
        <f>'A.2 - Zdravotně technické...'!J32</f>
        <v>0</v>
      </c>
      <c r="AH97" s="265"/>
      <c r="AI97" s="265"/>
      <c r="AJ97" s="265"/>
      <c r="AK97" s="265"/>
      <c r="AL97" s="265"/>
      <c r="AM97" s="265"/>
      <c r="AN97" s="264">
        <f t="shared" si="0"/>
        <v>0</v>
      </c>
      <c r="AO97" s="265"/>
      <c r="AP97" s="265"/>
      <c r="AQ97" s="90" t="s">
        <v>90</v>
      </c>
      <c r="AR97" s="52"/>
      <c r="AS97" s="91">
        <v>0</v>
      </c>
      <c r="AT97" s="92">
        <f t="shared" si="1"/>
        <v>0</v>
      </c>
      <c r="AU97" s="93">
        <f>'A.2 - Zdravotně technické...'!P133</f>
        <v>0</v>
      </c>
      <c r="AV97" s="92">
        <f>'A.2 - Zdravotně technické...'!J35</f>
        <v>0</v>
      </c>
      <c r="AW97" s="92">
        <f>'A.2 - Zdravotně technické...'!J36</f>
        <v>0</v>
      </c>
      <c r="AX97" s="92">
        <f>'A.2 - Zdravotně technické...'!J37</f>
        <v>0</v>
      </c>
      <c r="AY97" s="92">
        <f>'A.2 - Zdravotně technické...'!J38</f>
        <v>0</v>
      </c>
      <c r="AZ97" s="92">
        <f>'A.2 - Zdravotně technické...'!F35</f>
        <v>0</v>
      </c>
      <c r="BA97" s="92">
        <f>'A.2 - Zdravotně technické...'!F36</f>
        <v>0</v>
      </c>
      <c r="BB97" s="92">
        <f>'A.2 - Zdravotně technické...'!F37</f>
        <v>0</v>
      </c>
      <c r="BC97" s="92">
        <f>'A.2 - Zdravotně technické...'!F38</f>
        <v>0</v>
      </c>
      <c r="BD97" s="94">
        <f>'A.2 - Zdravotně technické...'!F39</f>
        <v>0</v>
      </c>
      <c r="BT97" s="26" t="s">
        <v>86</v>
      </c>
      <c r="BV97" s="26" t="s">
        <v>79</v>
      </c>
      <c r="BW97" s="26" t="s">
        <v>94</v>
      </c>
      <c r="BX97" s="26" t="s">
        <v>85</v>
      </c>
      <c r="CL97" s="26" t="s">
        <v>1</v>
      </c>
    </row>
    <row r="98" spans="1:91" s="4" customFormat="1" ht="16.5" customHeight="1">
      <c r="A98" s="89" t="s">
        <v>87</v>
      </c>
      <c r="B98" s="52"/>
      <c r="C98" s="10"/>
      <c r="D98" s="10"/>
      <c r="E98" s="239" t="s">
        <v>95</v>
      </c>
      <c r="F98" s="239"/>
      <c r="G98" s="239"/>
      <c r="H98" s="239"/>
      <c r="I98" s="239"/>
      <c r="J98" s="10"/>
      <c r="K98" s="239" t="s">
        <v>96</v>
      </c>
      <c r="L98" s="239"/>
      <c r="M98" s="239"/>
      <c r="N98" s="239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  <c r="Z98" s="239"/>
      <c r="AA98" s="239"/>
      <c r="AB98" s="239"/>
      <c r="AC98" s="239"/>
      <c r="AD98" s="239"/>
      <c r="AE98" s="239"/>
      <c r="AF98" s="239"/>
      <c r="AG98" s="264">
        <f>'A.3 - Plynová zařízení'!J32</f>
        <v>0</v>
      </c>
      <c r="AH98" s="265"/>
      <c r="AI98" s="265"/>
      <c r="AJ98" s="265"/>
      <c r="AK98" s="265"/>
      <c r="AL98" s="265"/>
      <c r="AM98" s="265"/>
      <c r="AN98" s="264">
        <f t="shared" si="0"/>
        <v>0</v>
      </c>
      <c r="AO98" s="265"/>
      <c r="AP98" s="265"/>
      <c r="AQ98" s="90" t="s">
        <v>90</v>
      </c>
      <c r="AR98" s="52"/>
      <c r="AS98" s="91">
        <v>0</v>
      </c>
      <c r="AT98" s="92">
        <f t="shared" si="1"/>
        <v>0</v>
      </c>
      <c r="AU98" s="93">
        <f>'A.3 - Plynová zařízení'!P132</f>
        <v>0</v>
      </c>
      <c r="AV98" s="92">
        <f>'A.3 - Plynová zařízení'!J35</f>
        <v>0</v>
      </c>
      <c r="AW98" s="92">
        <f>'A.3 - Plynová zařízení'!J36</f>
        <v>0</v>
      </c>
      <c r="AX98" s="92">
        <f>'A.3 - Plynová zařízení'!J37</f>
        <v>0</v>
      </c>
      <c r="AY98" s="92">
        <f>'A.3 - Plynová zařízení'!J38</f>
        <v>0</v>
      </c>
      <c r="AZ98" s="92">
        <f>'A.3 - Plynová zařízení'!F35</f>
        <v>0</v>
      </c>
      <c r="BA98" s="92">
        <f>'A.3 - Plynová zařízení'!F36</f>
        <v>0</v>
      </c>
      <c r="BB98" s="92">
        <f>'A.3 - Plynová zařízení'!F37</f>
        <v>0</v>
      </c>
      <c r="BC98" s="92">
        <f>'A.3 - Plynová zařízení'!F38</f>
        <v>0</v>
      </c>
      <c r="BD98" s="94">
        <f>'A.3 - Plynová zařízení'!F39</f>
        <v>0</v>
      </c>
      <c r="BT98" s="26" t="s">
        <v>86</v>
      </c>
      <c r="BV98" s="26" t="s">
        <v>79</v>
      </c>
      <c r="BW98" s="26" t="s">
        <v>97</v>
      </c>
      <c r="BX98" s="26" t="s">
        <v>85</v>
      </c>
      <c r="CL98" s="26" t="s">
        <v>1</v>
      </c>
    </row>
    <row r="99" spans="1:91" s="4" customFormat="1" ht="16.5" customHeight="1">
      <c r="A99" s="89" t="s">
        <v>87</v>
      </c>
      <c r="B99" s="52"/>
      <c r="C99" s="10"/>
      <c r="D99" s="10"/>
      <c r="E99" s="239" t="s">
        <v>98</v>
      </c>
      <c r="F99" s="239"/>
      <c r="G99" s="239"/>
      <c r="H99" s="239"/>
      <c r="I99" s="239"/>
      <c r="J99" s="10"/>
      <c r="K99" s="239" t="s">
        <v>99</v>
      </c>
      <c r="L99" s="239"/>
      <c r="M99" s="239"/>
      <c r="N99" s="239"/>
      <c r="O99" s="239"/>
      <c r="P99" s="239"/>
      <c r="Q99" s="239"/>
      <c r="R99" s="239"/>
      <c r="S99" s="239"/>
      <c r="T99" s="239"/>
      <c r="U99" s="239"/>
      <c r="V99" s="239"/>
      <c r="W99" s="239"/>
      <c r="X99" s="239"/>
      <c r="Y99" s="239"/>
      <c r="Z99" s="239"/>
      <c r="AA99" s="239"/>
      <c r="AB99" s="239"/>
      <c r="AC99" s="239"/>
      <c r="AD99" s="239"/>
      <c r="AE99" s="239"/>
      <c r="AF99" s="239"/>
      <c r="AG99" s="264">
        <f>'A.4 - Vytápění'!J32</f>
        <v>0</v>
      </c>
      <c r="AH99" s="265"/>
      <c r="AI99" s="265"/>
      <c r="AJ99" s="265"/>
      <c r="AK99" s="265"/>
      <c r="AL99" s="265"/>
      <c r="AM99" s="265"/>
      <c r="AN99" s="264">
        <f t="shared" si="0"/>
        <v>0</v>
      </c>
      <c r="AO99" s="265"/>
      <c r="AP99" s="265"/>
      <c r="AQ99" s="90" t="s">
        <v>90</v>
      </c>
      <c r="AR99" s="52"/>
      <c r="AS99" s="91">
        <v>0</v>
      </c>
      <c r="AT99" s="92">
        <f t="shared" si="1"/>
        <v>0</v>
      </c>
      <c r="AU99" s="93">
        <f>'A.4 - Vytápění'!P132</f>
        <v>0</v>
      </c>
      <c r="AV99" s="92">
        <f>'A.4 - Vytápění'!J35</f>
        <v>0</v>
      </c>
      <c r="AW99" s="92">
        <f>'A.4 - Vytápění'!J36</f>
        <v>0</v>
      </c>
      <c r="AX99" s="92">
        <f>'A.4 - Vytápění'!J37</f>
        <v>0</v>
      </c>
      <c r="AY99" s="92">
        <f>'A.4 - Vytápění'!J38</f>
        <v>0</v>
      </c>
      <c r="AZ99" s="92">
        <f>'A.4 - Vytápění'!F35</f>
        <v>0</v>
      </c>
      <c r="BA99" s="92">
        <f>'A.4 - Vytápění'!F36</f>
        <v>0</v>
      </c>
      <c r="BB99" s="92">
        <f>'A.4 - Vytápění'!F37</f>
        <v>0</v>
      </c>
      <c r="BC99" s="92">
        <f>'A.4 - Vytápění'!F38</f>
        <v>0</v>
      </c>
      <c r="BD99" s="94">
        <f>'A.4 - Vytápění'!F39</f>
        <v>0</v>
      </c>
      <c r="BT99" s="26" t="s">
        <v>86</v>
      </c>
      <c r="BV99" s="26" t="s">
        <v>79</v>
      </c>
      <c r="BW99" s="26" t="s">
        <v>100</v>
      </c>
      <c r="BX99" s="26" t="s">
        <v>85</v>
      </c>
      <c r="CL99" s="26" t="s">
        <v>1</v>
      </c>
    </row>
    <row r="100" spans="1:91" s="4" customFormat="1" ht="16.5" customHeight="1">
      <c r="A100" s="89" t="s">
        <v>87</v>
      </c>
      <c r="B100" s="52"/>
      <c r="C100" s="10"/>
      <c r="D100" s="10"/>
      <c r="E100" s="239" t="s">
        <v>101</v>
      </c>
      <c r="F100" s="239"/>
      <c r="G100" s="239"/>
      <c r="H100" s="239"/>
      <c r="I100" s="239"/>
      <c r="J100" s="10"/>
      <c r="K100" s="239" t="s">
        <v>102</v>
      </c>
      <c r="L100" s="239"/>
      <c r="M100" s="239"/>
      <c r="N100" s="239"/>
      <c r="O100" s="239"/>
      <c r="P100" s="239"/>
      <c r="Q100" s="239"/>
      <c r="R100" s="239"/>
      <c r="S100" s="239"/>
      <c r="T100" s="239"/>
      <c r="U100" s="239"/>
      <c r="V100" s="239"/>
      <c r="W100" s="239"/>
      <c r="X100" s="239"/>
      <c r="Y100" s="239"/>
      <c r="Z100" s="239"/>
      <c r="AA100" s="239"/>
      <c r="AB100" s="239"/>
      <c r="AC100" s="239"/>
      <c r="AD100" s="239"/>
      <c r="AE100" s="239"/>
      <c r="AF100" s="239"/>
      <c r="AG100" s="264">
        <f>'A.5 - Elektro - silnoproud'!J32</f>
        <v>0</v>
      </c>
      <c r="AH100" s="265"/>
      <c r="AI100" s="265"/>
      <c r="AJ100" s="265"/>
      <c r="AK100" s="265"/>
      <c r="AL100" s="265"/>
      <c r="AM100" s="265"/>
      <c r="AN100" s="264">
        <f t="shared" si="0"/>
        <v>0</v>
      </c>
      <c r="AO100" s="265"/>
      <c r="AP100" s="265"/>
      <c r="AQ100" s="90" t="s">
        <v>90</v>
      </c>
      <c r="AR100" s="52"/>
      <c r="AS100" s="91">
        <v>0</v>
      </c>
      <c r="AT100" s="92">
        <f t="shared" si="1"/>
        <v>0</v>
      </c>
      <c r="AU100" s="93">
        <f>'A.5 - Elektro - silnoproud'!P129</f>
        <v>0</v>
      </c>
      <c r="AV100" s="92">
        <f>'A.5 - Elektro - silnoproud'!J35</f>
        <v>0</v>
      </c>
      <c r="AW100" s="92">
        <f>'A.5 - Elektro - silnoproud'!J36</f>
        <v>0</v>
      </c>
      <c r="AX100" s="92">
        <f>'A.5 - Elektro - silnoproud'!J37</f>
        <v>0</v>
      </c>
      <c r="AY100" s="92">
        <f>'A.5 - Elektro - silnoproud'!J38</f>
        <v>0</v>
      </c>
      <c r="AZ100" s="92">
        <f>'A.5 - Elektro - silnoproud'!F35</f>
        <v>0</v>
      </c>
      <c r="BA100" s="92">
        <f>'A.5 - Elektro - silnoproud'!F36</f>
        <v>0</v>
      </c>
      <c r="BB100" s="92">
        <f>'A.5 - Elektro - silnoproud'!F37</f>
        <v>0</v>
      </c>
      <c r="BC100" s="92">
        <f>'A.5 - Elektro - silnoproud'!F38</f>
        <v>0</v>
      </c>
      <c r="BD100" s="94">
        <f>'A.5 - Elektro - silnoproud'!F39</f>
        <v>0</v>
      </c>
      <c r="BT100" s="26" t="s">
        <v>86</v>
      </c>
      <c r="BV100" s="26" t="s">
        <v>79</v>
      </c>
      <c r="BW100" s="26" t="s">
        <v>103</v>
      </c>
      <c r="BX100" s="26" t="s">
        <v>85</v>
      </c>
      <c r="CL100" s="26" t="s">
        <v>1</v>
      </c>
    </row>
    <row r="101" spans="1:91" s="4" customFormat="1" ht="16.5" customHeight="1">
      <c r="A101" s="89" t="s">
        <v>87</v>
      </c>
      <c r="B101" s="52"/>
      <c r="C101" s="10"/>
      <c r="D101" s="10"/>
      <c r="E101" s="239" t="s">
        <v>104</v>
      </c>
      <c r="F101" s="239"/>
      <c r="G101" s="239"/>
      <c r="H101" s="239"/>
      <c r="I101" s="239"/>
      <c r="J101" s="10"/>
      <c r="K101" s="239" t="s">
        <v>105</v>
      </c>
      <c r="L101" s="239"/>
      <c r="M101" s="239"/>
      <c r="N101" s="239"/>
      <c r="O101" s="239"/>
      <c r="P101" s="239"/>
      <c r="Q101" s="239"/>
      <c r="R101" s="239"/>
      <c r="S101" s="239"/>
      <c r="T101" s="239"/>
      <c r="U101" s="239"/>
      <c r="V101" s="239"/>
      <c r="W101" s="239"/>
      <c r="X101" s="239"/>
      <c r="Y101" s="239"/>
      <c r="Z101" s="239"/>
      <c r="AA101" s="239"/>
      <c r="AB101" s="239"/>
      <c r="AC101" s="239"/>
      <c r="AD101" s="239"/>
      <c r="AE101" s="239"/>
      <c r="AF101" s="239"/>
      <c r="AG101" s="264">
        <f>'A.6 - Elektro - slaboproud'!J32</f>
        <v>0</v>
      </c>
      <c r="AH101" s="265"/>
      <c r="AI101" s="265"/>
      <c r="AJ101" s="265"/>
      <c r="AK101" s="265"/>
      <c r="AL101" s="265"/>
      <c r="AM101" s="265"/>
      <c r="AN101" s="264">
        <f t="shared" si="0"/>
        <v>0</v>
      </c>
      <c r="AO101" s="265"/>
      <c r="AP101" s="265"/>
      <c r="AQ101" s="90" t="s">
        <v>90</v>
      </c>
      <c r="AR101" s="52"/>
      <c r="AS101" s="91">
        <v>0</v>
      </c>
      <c r="AT101" s="92">
        <f t="shared" si="1"/>
        <v>0</v>
      </c>
      <c r="AU101" s="93">
        <f>'A.6 - Elektro - slaboproud'!P122</f>
        <v>0</v>
      </c>
      <c r="AV101" s="92">
        <f>'A.6 - Elektro - slaboproud'!J35</f>
        <v>0</v>
      </c>
      <c r="AW101" s="92">
        <f>'A.6 - Elektro - slaboproud'!J36</f>
        <v>0</v>
      </c>
      <c r="AX101" s="92">
        <f>'A.6 - Elektro - slaboproud'!J37</f>
        <v>0</v>
      </c>
      <c r="AY101" s="92">
        <f>'A.6 - Elektro - slaboproud'!J38</f>
        <v>0</v>
      </c>
      <c r="AZ101" s="92">
        <f>'A.6 - Elektro - slaboproud'!F35</f>
        <v>0</v>
      </c>
      <c r="BA101" s="92">
        <f>'A.6 - Elektro - slaboproud'!F36</f>
        <v>0</v>
      </c>
      <c r="BB101" s="92">
        <f>'A.6 - Elektro - slaboproud'!F37</f>
        <v>0</v>
      </c>
      <c r="BC101" s="92">
        <f>'A.6 - Elektro - slaboproud'!F38</f>
        <v>0</v>
      </c>
      <c r="BD101" s="94">
        <f>'A.6 - Elektro - slaboproud'!F39</f>
        <v>0</v>
      </c>
      <c r="BT101" s="26" t="s">
        <v>86</v>
      </c>
      <c r="BV101" s="26" t="s">
        <v>79</v>
      </c>
      <c r="BW101" s="26" t="s">
        <v>106</v>
      </c>
      <c r="BX101" s="26" t="s">
        <v>85</v>
      </c>
      <c r="CL101" s="26" t="s">
        <v>1</v>
      </c>
    </row>
    <row r="102" spans="1:91" s="7" customFormat="1" ht="16.5" customHeight="1">
      <c r="B102" s="80"/>
      <c r="C102" s="81"/>
      <c r="D102" s="238" t="s">
        <v>107</v>
      </c>
      <c r="E102" s="238"/>
      <c r="F102" s="238"/>
      <c r="G102" s="238"/>
      <c r="H102" s="238"/>
      <c r="I102" s="82"/>
      <c r="J102" s="238" t="s">
        <v>108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8"/>
      <c r="AG102" s="266">
        <f>ROUND(SUM(AG103:AG108),2)</f>
        <v>0</v>
      </c>
      <c r="AH102" s="267"/>
      <c r="AI102" s="267"/>
      <c r="AJ102" s="267"/>
      <c r="AK102" s="267"/>
      <c r="AL102" s="267"/>
      <c r="AM102" s="267"/>
      <c r="AN102" s="273">
        <f t="shared" si="0"/>
        <v>0</v>
      </c>
      <c r="AO102" s="267"/>
      <c r="AP102" s="267"/>
      <c r="AQ102" s="83" t="s">
        <v>83</v>
      </c>
      <c r="AR102" s="80"/>
      <c r="AS102" s="84">
        <f>ROUND(SUM(AS103:AS108),2)</f>
        <v>0</v>
      </c>
      <c r="AT102" s="85">
        <f t="shared" si="1"/>
        <v>0</v>
      </c>
      <c r="AU102" s="86">
        <f>ROUND(SUM(AU103:AU108),5)</f>
        <v>0</v>
      </c>
      <c r="AV102" s="85">
        <f>ROUND(AZ102*L29,2)</f>
        <v>0</v>
      </c>
      <c r="AW102" s="85">
        <f>ROUND(BA102*L30,2)</f>
        <v>0</v>
      </c>
      <c r="AX102" s="85">
        <f>ROUND(BB102*L29,2)</f>
        <v>0</v>
      </c>
      <c r="AY102" s="85">
        <f>ROUND(BC102*L30,2)</f>
        <v>0</v>
      </c>
      <c r="AZ102" s="85">
        <f>ROUND(SUM(AZ103:AZ108),2)</f>
        <v>0</v>
      </c>
      <c r="BA102" s="85">
        <f>ROUND(SUM(BA103:BA108),2)</f>
        <v>0</v>
      </c>
      <c r="BB102" s="85">
        <f>ROUND(SUM(BB103:BB108),2)</f>
        <v>0</v>
      </c>
      <c r="BC102" s="85">
        <f>ROUND(SUM(BC103:BC108),2)</f>
        <v>0</v>
      </c>
      <c r="BD102" s="87">
        <f>ROUND(SUM(BD103:BD108),2)</f>
        <v>0</v>
      </c>
      <c r="BS102" s="88" t="s">
        <v>76</v>
      </c>
      <c r="BT102" s="88" t="s">
        <v>84</v>
      </c>
      <c r="BU102" s="88" t="s">
        <v>78</v>
      </c>
      <c r="BV102" s="88" t="s">
        <v>79</v>
      </c>
      <c r="BW102" s="88" t="s">
        <v>109</v>
      </c>
      <c r="BX102" s="88" t="s">
        <v>4</v>
      </c>
      <c r="CL102" s="88" t="s">
        <v>1</v>
      </c>
      <c r="CM102" s="88" t="s">
        <v>86</v>
      </c>
    </row>
    <row r="103" spans="1:91" s="4" customFormat="1" ht="16.5" customHeight="1">
      <c r="A103" s="89" t="s">
        <v>87</v>
      </c>
      <c r="B103" s="52"/>
      <c r="C103" s="10"/>
      <c r="D103" s="10"/>
      <c r="E103" s="239" t="s">
        <v>110</v>
      </c>
      <c r="F103" s="239"/>
      <c r="G103" s="239"/>
      <c r="H103" s="239"/>
      <c r="I103" s="239"/>
      <c r="J103" s="10"/>
      <c r="K103" s="239" t="s">
        <v>111</v>
      </c>
      <c r="L103" s="239"/>
      <c r="M103" s="239"/>
      <c r="N103" s="239"/>
      <c r="O103" s="239"/>
      <c r="P103" s="239"/>
      <c r="Q103" s="239"/>
      <c r="R103" s="239"/>
      <c r="S103" s="239"/>
      <c r="T103" s="239"/>
      <c r="U103" s="239"/>
      <c r="V103" s="239"/>
      <c r="W103" s="239"/>
      <c r="X103" s="239"/>
      <c r="Y103" s="239"/>
      <c r="Z103" s="239"/>
      <c r="AA103" s="239"/>
      <c r="AB103" s="239"/>
      <c r="AC103" s="239"/>
      <c r="AD103" s="239"/>
      <c r="AE103" s="239"/>
      <c r="AF103" s="239"/>
      <c r="AG103" s="264">
        <f>'B.1 - Stavební část 2.NP'!J32</f>
        <v>0</v>
      </c>
      <c r="AH103" s="265"/>
      <c r="AI103" s="265"/>
      <c r="AJ103" s="265"/>
      <c r="AK103" s="265"/>
      <c r="AL103" s="265"/>
      <c r="AM103" s="265"/>
      <c r="AN103" s="264">
        <f t="shared" si="0"/>
        <v>0</v>
      </c>
      <c r="AO103" s="265"/>
      <c r="AP103" s="265"/>
      <c r="AQ103" s="90" t="s">
        <v>90</v>
      </c>
      <c r="AR103" s="52"/>
      <c r="AS103" s="91">
        <v>0</v>
      </c>
      <c r="AT103" s="92">
        <f t="shared" si="1"/>
        <v>0</v>
      </c>
      <c r="AU103" s="93">
        <f>'B.1 - Stavební část 2.NP'!P146</f>
        <v>0</v>
      </c>
      <c r="AV103" s="92">
        <f>'B.1 - Stavební část 2.NP'!J35</f>
        <v>0</v>
      </c>
      <c r="AW103" s="92">
        <f>'B.1 - Stavební část 2.NP'!J36</f>
        <v>0</v>
      </c>
      <c r="AX103" s="92">
        <f>'B.1 - Stavební část 2.NP'!J37</f>
        <v>0</v>
      </c>
      <c r="AY103" s="92">
        <f>'B.1 - Stavební část 2.NP'!J38</f>
        <v>0</v>
      </c>
      <c r="AZ103" s="92">
        <f>'B.1 - Stavební část 2.NP'!F35</f>
        <v>0</v>
      </c>
      <c r="BA103" s="92">
        <f>'B.1 - Stavební část 2.NP'!F36</f>
        <v>0</v>
      </c>
      <c r="BB103" s="92">
        <f>'B.1 - Stavební část 2.NP'!F37</f>
        <v>0</v>
      </c>
      <c r="BC103" s="92">
        <f>'B.1 - Stavební část 2.NP'!F38</f>
        <v>0</v>
      </c>
      <c r="BD103" s="94">
        <f>'B.1 - Stavební část 2.NP'!F39</f>
        <v>0</v>
      </c>
      <c r="BT103" s="26" t="s">
        <v>86</v>
      </c>
      <c r="BV103" s="26" t="s">
        <v>79</v>
      </c>
      <c r="BW103" s="26" t="s">
        <v>112</v>
      </c>
      <c r="BX103" s="26" t="s">
        <v>109</v>
      </c>
      <c r="CL103" s="26" t="s">
        <v>1</v>
      </c>
    </row>
    <row r="104" spans="1:91" s="4" customFormat="1" ht="16.5" customHeight="1">
      <c r="A104" s="89" t="s">
        <v>87</v>
      </c>
      <c r="B104" s="52"/>
      <c r="C104" s="10"/>
      <c r="D104" s="10"/>
      <c r="E104" s="239" t="s">
        <v>113</v>
      </c>
      <c r="F104" s="239"/>
      <c r="G104" s="239"/>
      <c r="H104" s="239"/>
      <c r="I104" s="239"/>
      <c r="J104" s="10"/>
      <c r="K104" s="239" t="s">
        <v>114</v>
      </c>
      <c r="L104" s="239"/>
      <c r="M104" s="239"/>
      <c r="N104" s="239"/>
      <c r="O104" s="239"/>
      <c r="P104" s="239"/>
      <c r="Q104" s="239"/>
      <c r="R104" s="239"/>
      <c r="S104" s="239"/>
      <c r="T104" s="239"/>
      <c r="U104" s="239"/>
      <c r="V104" s="239"/>
      <c r="W104" s="239"/>
      <c r="X104" s="239"/>
      <c r="Y104" s="239"/>
      <c r="Z104" s="239"/>
      <c r="AA104" s="239"/>
      <c r="AB104" s="239"/>
      <c r="AC104" s="239"/>
      <c r="AD104" s="239"/>
      <c r="AE104" s="239"/>
      <c r="AF104" s="239"/>
      <c r="AG104" s="264">
        <f>'B.2 - Zdravotně technické...'!J32</f>
        <v>0</v>
      </c>
      <c r="AH104" s="265"/>
      <c r="AI104" s="265"/>
      <c r="AJ104" s="265"/>
      <c r="AK104" s="265"/>
      <c r="AL104" s="265"/>
      <c r="AM104" s="265"/>
      <c r="AN104" s="264">
        <f t="shared" si="0"/>
        <v>0</v>
      </c>
      <c r="AO104" s="265"/>
      <c r="AP104" s="265"/>
      <c r="AQ104" s="90" t="s">
        <v>90</v>
      </c>
      <c r="AR104" s="52"/>
      <c r="AS104" s="91">
        <v>0</v>
      </c>
      <c r="AT104" s="92">
        <f t="shared" si="1"/>
        <v>0</v>
      </c>
      <c r="AU104" s="93">
        <f>'B.2 - Zdravotně technické...'!P133</f>
        <v>0</v>
      </c>
      <c r="AV104" s="92">
        <f>'B.2 - Zdravotně technické...'!J35</f>
        <v>0</v>
      </c>
      <c r="AW104" s="92">
        <f>'B.2 - Zdravotně technické...'!J36</f>
        <v>0</v>
      </c>
      <c r="AX104" s="92">
        <f>'B.2 - Zdravotně technické...'!J37</f>
        <v>0</v>
      </c>
      <c r="AY104" s="92">
        <f>'B.2 - Zdravotně technické...'!J38</f>
        <v>0</v>
      </c>
      <c r="AZ104" s="92">
        <f>'B.2 - Zdravotně technické...'!F35</f>
        <v>0</v>
      </c>
      <c r="BA104" s="92">
        <f>'B.2 - Zdravotně technické...'!F36</f>
        <v>0</v>
      </c>
      <c r="BB104" s="92">
        <f>'B.2 - Zdravotně technické...'!F37</f>
        <v>0</v>
      </c>
      <c r="BC104" s="92">
        <f>'B.2 - Zdravotně technické...'!F38</f>
        <v>0</v>
      </c>
      <c r="BD104" s="94">
        <f>'B.2 - Zdravotně technické...'!F39</f>
        <v>0</v>
      </c>
      <c r="BT104" s="26" t="s">
        <v>86</v>
      </c>
      <c r="BV104" s="26" t="s">
        <v>79</v>
      </c>
      <c r="BW104" s="26" t="s">
        <v>115</v>
      </c>
      <c r="BX104" s="26" t="s">
        <v>109</v>
      </c>
      <c r="CL104" s="26" t="s">
        <v>1</v>
      </c>
    </row>
    <row r="105" spans="1:91" s="4" customFormat="1" ht="16.5" customHeight="1">
      <c r="A105" s="89" t="s">
        <v>87</v>
      </c>
      <c r="B105" s="52"/>
      <c r="C105" s="10"/>
      <c r="D105" s="10"/>
      <c r="E105" s="239" t="s">
        <v>116</v>
      </c>
      <c r="F105" s="239"/>
      <c r="G105" s="239"/>
      <c r="H105" s="239"/>
      <c r="I105" s="239"/>
      <c r="J105" s="10"/>
      <c r="K105" s="239" t="s">
        <v>96</v>
      </c>
      <c r="L105" s="239"/>
      <c r="M105" s="239"/>
      <c r="N105" s="239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239"/>
      <c r="AC105" s="239"/>
      <c r="AD105" s="239"/>
      <c r="AE105" s="239"/>
      <c r="AF105" s="239"/>
      <c r="AG105" s="264">
        <f>'B.3 - Plynová zařízení'!J32</f>
        <v>0</v>
      </c>
      <c r="AH105" s="265"/>
      <c r="AI105" s="265"/>
      <c r="AJ105" s="265"/>
      <c r="AK105" s="265"/>
      <c r="AL105" s="265"/>
      <c r="AM105" s="265"/>
      <c r="AN105" s="264">
        <f t="shared" si="0"/>
        <v>0</v>
      </c>
      <c r="AO105" s="265"/>
      <c r="AP105" s="265"/>
      <c r="AQ105" s="90" t="s">
        <v>90</v>
      </c>
      <c r="AR105" s="52"/>
      <c r="AS105" s="91">
        <v>0</v>
      </c>
      <c r="AT105" s="92">
        <f t="shared" si="1"/>
        <v>0</v>
      </c>
      <c r="AU105" s="93">
        <f>'B.3 - Plynová zařízení'!P131</f>
        <v>0</v>
      </c>
      <c r="AV105" s="92">
        <f>'B.3 - Plynová zařízení'!J35</f>
        <v>0</v>
      </c>
      <c r="AW105" s="92">
        <f>'B.3 - Plynová zařízení'!J36</f>
        <v>0</v>
      </c>
      <c r="AX105" s="92">
        <f>'B.3 - Plynová zařízení'!J37</f>
        <v>0</v>
      </c>
      <c r="AY105" s="92">
        <f>'B.3 - Plynová zařízení'!J38</f>
        <v>0</v>
      </c>
      <c r="AZ105" s="92">
        <f>'B.3 - Plynová zařízení'!F35</f>
        <v>0</v>
      </c>
      <c r="BA105" s="92">
        <f>'B.3 - Plynová zařízení'!F36</f>
        <v>0</v>
      </c>
      <c r="BB105" s="92">
        <f>'B.3 - Plynová zařízení'!F37</f>
        <v>0</v>
      </c>
      <c r="BC105" s="92">
        <f>'B.3 - Plynová zařízení'!F38</f>
        <v>0</v>
      </c>
      <c r="BD105" s="94">
        <f>'B.3 - Plynová zařízení'!F39</f>
        <v>0</v>
      </c>
      <c r="BT105" s="26" t="s">
        <v>86</v>
      </c>
      <c r="BV105" s="26" t="s">
        <v>79</v>
      </c>
      <c r="BW105" s="26" t="s">
        <v>117</v>
      </c>
      <c r="BX105" s="26" t="s">
        <v>109</v>
      </c>
      <c r="CL105" s="26" t="s">
        <v>1</v>
      </c>
    </row>
    <row r="106" spans="1:91" s="4" customFormat="1" ht="16.5" customHeight="1">
      <c r="A106" s="89" t="s">
        <v>87</v>
      </c>
      <c r="B106" s="52"/>
      <c r="C106" s="10"/>
      <c r="D106" s="10"/>
      <c r="E106" s="239" t="s">
        <v>118</v>
      </c>
      <c r="F106" s="239"/>
      <c r="G106" s="239"/>
      <c r="H106" s="239"/>
      <c r="I106" s="239"/>
      <c r="J106" s="10"/>
      <c r="K106" s="239" t="s">
        <v>99</v>
      </c>
      <c r="L106" s="239"/>
      <c r="M106" s="239"/>
      <c r="N106" s="239"/>
      <c r="O106" s="239"/>
      <c r="P106" s="239"/>
      <c r="Q106" s="239"/>
      <c r="R106" s="239"/>
      <c r="S106" s="239"/>
      <c r="T106" s="239"/>
      <c r="U106" s="239"/>
      <c r="V106" s="239"/>
      <c r="W106" s="239"/>
      <c r="X106" s="239"/>
      <c r="Y106" s="239"/>
      <c r="Z106" s="239"/>
      <c r="AA106" s="239"/>
      <c r="AB106" s="239"/>
      <c r="AC106" s="239"/>
      <c r="AD106" s="239"/>
      <c r="AE106" s="239"/>
      <c r="AF106" s="239"/>
      <c r="AG106" s="264">
        <f>'B.4 - Vytápění'!J32</f>
        <v>0</v>
      </c>
      <c r="AH106" s="265"/>
      <c r="AI106" s="265"/>
      <c r="AJ106" s="265"/>
      <c r="AK106" s="265"/>
      <c r="AL106" s="265"/>
      <c r="AM106" s="265"/>
      <c r="AN106" s="264">
        <f t="shared" si="0"/>
        <v>0</v>
      </c>
      <c r="AO106" s="265"/>
      <c r="AP106" s="265"/>
      <c r="AQ106" s="90" t="s">
        <v>90</v>
      </c>
      <c r="AR106" s="52"/>
      <c r="AS106" s="91">
        <v>0</v>
      </c>
      <c r="AT106" s="92">
        <f t="shared" si="1"/>
        <v>0</v>
      </c>
      <c r="AU106" s="93">
        <f>'B.4 - Vytápění'!P130</f>
        <v>0</v>
      </c>
      <c r="AV106" s="92">
        <f>'B.4 - Vytápění'!J35</f>
        <v>0</v>
      </c>
      <c r="AW106" s="92">
        <f>'B.4 - Vytápění'!J36</f>
        <v>0</v>
      </c>
      <c r="AX106" s="92">
        <f>'B.4 - Vytápění'!J37</f>
        <v>0</v>
      </c>
      <c r="AY106" s="92">
        <f>'B.4 - Vytápění'!J38</f>
        <v>0</v>
      </c>
      <c r="AZ106" s="92">
        <f>'B.4 - Vytápění'!F35</f>
        <v>0</v>
      </c>
      <c r="BA106" s="92">
        <f>'B.4 - Vytápění'!F36</f>
        <v>0</v>
      </c>
      <c r="BB106" s="92">
        <f>'B.4 - Vytápění'!F37</f>
        <v>0</v>
      </c>
      <c r="BC106" s="92">
        <f>'B.4 - Vytápění'!F38</f>
        <v>0</v>
      </c>
      <c r="BD106" s="94">
        <f>'B.4 - Vytápění'!F39</f>
        <v>0</v>
      </c>
      <c r="BT106" s="26" t="s">
        <v>86</v>
      </c>
      <c r="BV106" s="26" t="s">
        <v>79</v>
      </c>
      <c r="BW106" s="26" t="s">
        <v>119</v>
      </c>
      <c r="BX106" s="26" t="s">
        <v>109</v>
      </c>
      <c r="CL106" s="26" t="s">
        <v>1</v>
      </c>
    </row>
    <row r="107" spans="1:91" s="4" customFormat="1" ht="16.5" customHeight="1">
      <c r="A107" s="89" t="s">
        <v>87</v>
      </c>
      <c r="B107" s="52"/>
      <c r="C107" s="10"/>
      <c r="D107" s="10"/>
      <c r="E107" s="239" t="s">
        <v>120</v>
      </c>
      <c r="F107" s="239"/>
      <c r="G107" s="239"/>
      <c r="H107" s="239"/>
      <c r="I107" s="239"/>
      <c r="J107" s="10"/>
      <c r="K107" s="239" t="s">
        <v>121</v>
      </c>
      <c r="L107" s="239"/>
      <c r="M107" s="239"/>
      <c r="N107" s="239"/>
      <c r="O107" s="239"/>
      <c r="P107" s="239"/>
      <c r="Q107" s="239"/>
      <c r="R107" s="239"/>
      <c r="S107" s="239"/>
      <c r="T107" s="239"/>
      <c r="U107" s="239"/>
      <c r="V107" s="239"/>
      <c r="W107" s="239"/>
      <c r="X107" s="239"/>
      <c r="Y107" s="239"/>
      <c r="Z107" s="239"/>
      <c r="AA107" s="239"/>
      <c r="AB107" s="239"/>
      <c r="AC107" s="239"/>
      <c r="AD107" s="239"/>
      <c r="AE107" s="239"/>
      <c r="AF107" s="239"/>
      <c r="AG107" s="264">
        <f>'B.5 - Elektro-silnoproud'!J32</f>
        <v>0</v>
      </c>
      <c r="AH107" s="265"/>
      <c r="AI107" s="265"/>
      <c r="AJ107" s="265"/>
      <c r="AK107" s="265"/>
      <c r="AL107" s="265"/>
      <c r="AM107" s="265"/>
      <c r="AN107" s="264">
        <f t="shared" si="0"/>
        <v>0</v>
      </c>
      <c r="AO107" s="265"/>
      <c r="AP107" s="265"/>
      <c r="AQ107" s="90" t="s">
        <v>90</v>
      </c>
      <c r="AR107" s="52"/>
      <c r="AS107" s="91">
        <v>0</v>
      </c>
      <c r="AT107" s="92">
        <f t="shared" si="1"/>
        <v>0</v>
      </c>
      <c r="AU107" s="93">
        <f>'B.5 - Elektro-silnoproud'!P129</f>
        <v>0</v>
      </c>
      <c r="AV107" s="92">
        <f>'B.5 - Elektro-silnoproud'!J35</f>
        <v>0</v>
      </c>
      <c r="AW107" s="92">
        <f>'B.5 - Elektro-silnoproud'!J36</f>
        <v>0</v>
      </c>
      <c r="AX107" s="92">
        <f>'B.5 - Elektro-silnoproud'!J37</f>
        <v>0</v>
      </c>
      <c r="AY107" s="92">
        <f>'B.5 - Elektro-silnoproud'!J38</f>
        <v>0</v>
      </c>
      <c r="AZ107" s="92">
        <f>'B.5 - Elektro-silnoproud'!F35</f>
        <v>0</v>
      </c>
      <c r="BA107" s="92">
        <f>'B.5 - Elektro-silnoproud'!F36</f>
        <v>0</v>
      </c>
      <c r="BB107" s="92">
        <f>'B.5 - Elektro-silnoproud'!F37</f>
        <v>0</v>
      </c>
      <c r="BC107" s="92">
        <f>'B.5 - Elektro-silnoproud'!F38</f>
        <v>0</v>
      </c>
      <c r="BD107" s="94">
        <f>'B.5 - Elektro-silnoproud'!F39</f>
        <v>0</v>
      </c>
      <c r="BT107" s="26" t="s">
        <v>86</v>
      </c>
      <c r="BV107" s="26" t="s">
        <v>79</v>
      </c>
      <c r="BW107" s="26" t="s">
        <v>122</v>
      </c>
      <c r="BX107" s="26" t="s">
        <v>109</v>
      </c>
      <c r="CL107" s="26" t="s">
        <v>1</v>
      </c>
    </row>
    <row r="108" spans="1:91" s="4" customFormat="1" ht="16.5" customHeight="1">
      <c r="A108" s="89" t="s">
        <v>87</v>
      </c>
      <c r="B108" s="52"/>
      <c r="C108" s="10"/>
      <c r="D108" s="10"/>
      <c r="E108" s="239" t="s">
        <v>123</v>
      </c>
      <c r="F108" s="239"/>
      <c r="G108" s="239"/>
      <c r="H108" s="239"/>
      <c r="I108" s="239"/>
      <c r="J108" s="10"/>
      <c r="K108" s="239" t="s">
        <v>105</v>
      </c>
      <c r="L108" s="239"/>
      <c r="M108" s="239"/>
      <c r="N108" s="239"/>
      <c r="O108" s="239"/>
      <c r="P108" s="239"/>
      <c r="Q108" s="239"/>
      <c r="R108" s="239"/>
      <c r="S108" s="239"/>
      <c r="T108" s="239"/>
      <c r="U108" s="239"/>
      <c r="V108" s="239"/>
      <c r="W108" s="239"/>
      <c r="X108" s="239"/>
      <c r="Y108" s="239"/>
      <c r="Z108" s="239"/>
      <c r="AA108" s="239"/>
      <c r="AB108" s="239"/>
      <c r="AC108" s="239"/>
      <c r="AD108" s="239"/>
      <c r="AE108" s="239"/>
      <c r="AF108" s="239"/>
      <c r="AG108" s="264">
        <f>'B.6 - Elektro - slaboproud'!J32</f>
        <v>0</v>
      </c>
      <c r="AH108" s="265"/>
      <c r="AI108" s="265"/>
      <c r="AJ108" s="265"/>
      <c r="AK108" s="265"/>
      <c r="AL108" s="265"/>
      <c r="AM108" s="265"/>
      <c r="AN108" s="264">
        <f t="shared" si="0"/>
        <v>0</v>
      </c>
      <c r="AO108" s="265"/>
      <c r="AP108" s="265"/>
      <c r="AQ108" s="90" t="s">
        <v>90</v>
      </c>
      <c r="AR108" s="52"/>
      <c r="AS108" s="95">
        <v>0</v>
      </c>
      <c r="AT108" s="96">
        <f t="shared" si="1"/>
        <v>0</v>
      </c>
      <c r="AU108" s="97">
        <f>'B.6 - Elektro - slaboproud'!P122</f>
        <v>0</v>
      </c>
      <c r="AV108" s="96">
        <f>'B.6 - Elektro - slaboproud'!J35</f>
        <v>0</v>
      </c>
      <c r="AW108" s="96">
        <f>'B.6 - Elektro - slaboproud'!J36</f>
        <v>0</v>
      </c>
      <c r="AX108" s="96">
        <f>'B.6 - Elektro - slaboproud'!J37</f>
        <v>0</v>
      </c>
      <c r="AY108" s="96">
        <f>'B.6 - Elektro - slaboproud'!J38</f>
        <v>0</v>
      </c>
      <c r="AZ108" s="96">
        <f>'B.6 - Elektro - slaboproud'!F35</f>
        <v>0</v>
      </c>
      <c r="BA108" s="96">
        <f>'B.6 - Elektro - slaboproud'!F36</f>
        <v>0</v>
      </c>
      <c r="BB108" s="96">
        <f>'B.6 - Elektro - slaboproud'!F37</f>
        <v>0</v>
      </c>
      <c r="BC108" s="96">
        <f>'B.6 - Elektro - slaboproud'!F38</f>
        <v>0</v>
      </c>
      <c r="BD108" s="98">
        <f>'B.6 - Elektro - slaboproud'!F39</f>
        <v>0</v>
      </c>
      <c r="BT108" s="26" t="s">
        <v>86</v>
      </c>
      <c r="BV108" s="26" t="s">
        <v>79</v>
      </c>
      <c r="BW108" s="26" t="s">
        <v>124</v>
      </c>
      <c r="BX108" s="26" t="s">
        <v>109</v>
      </c>
      <c r="CL108" s="26" t="s">
        <v>1</v>
      </c>
    </row>
    <row r="109" spans="1:91" s="2" customFormat="1" ht="30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4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</row>
    <row r="110" spans="1:91" s="2" customFormat="1" ht="6.9" customHeight="1">
      <c r="A110" s="33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34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</row>
  </sheetData>
  <mergeCells count="94">
    <mergeCell ref="AN107:AP107"/>
    <mergeCell ref="AG107:AM107"/>
    <mergeCell ref="AN108:AP108"/>
    <mergeCell ref="AG108:AM108"/>
    <mergeCell ref="AN94:AP94"/>
    <mergeCell ref="AS89:AT91"/>
    <mergeCell ref="AN105:AP105"/>
    <mergeCell ref="AG105:AM105"/>
    <mergeCell ref="AN106:AP106"/>
    <mergeCell ref="AG106:AM106"/>
    <mergeCell ref="AR2:BE2"/>
    <mergeCell ref="AG101:AM101"/>
    <mergeCell ref="AG102:AM102"/>
    <mergeCell ref="AG99:AM99"/>
    <mergeCell ref="AG103:AM103"/>
    <mergeCell ref="AG100:AM100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3:AP103"/>
    <mergeCell ref="AN92:AP9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107:I107"/>
    <mergeCell ref="K107:AF107"/>
    <mergeCell ref="E108:I108"/>
    <mergeCell ref="K108:AF108"/>
    <mergeCell ref="AG94:AM94"/>
    <mergeCell ref="AG104:AM104"/>
    <mergeCell ref="L85:AO85"/>
    <mergeCell ref="E105:I105"/>
    <mergeCell ref="K105:AF105"/>
    <mergeCell ref="E106:I106"/>
    <mergeCell ref="K106:AF106"/>
    <mergeCell ref="AN104:AP104"/>
    <mergeCell ref="AN99:AP99"/>
    <mergeCell ref="AN95:AP95"/>
    <mergeCell ref="AN101:AP101"/>
    <mergeCell ref="AN100:AP100"/>
    <mergeCell ref="AN96:AP96"/>
    <mergeCell ref="AN97:AP97"/>
    <mergeCell ref="AN102:AP102"/>
    <mergeCell ref="AN98:AP98"/>
    <mergeCell ref="E103:I103"/>
    <mergeCell ref="E104:I104"/>
    <mergeCell ref="I92:AF92"/>
    <mergeCell ref="J102:AF102"/>
    <mergeCell ref="J95:AF95"/>
    <mergeCell ref="K100:AF100"/>
    <mergeCell ref="K97:AF97"/>
    <mergeCell ref="K98:AF98"/>
    <mergeCell ref="K99:AF99"/>
    <mergeCell ref="K96:AF96"/>
    <mergeCell ref="K101:AF101"/>
    <mergeCell ref="K103:AF103"/>
    <mergeCell ref="K104:AF104"/>
    <mergeCell ref="C92:G92"/>
    <mergeCell ref="D95:H95"/>
    <mergeCell ref="D102:H102"/>
    <mergeCell ref="E101:I101"/>
    <mergeCell ref="E99:I99"/>
    <mergeCell ref="E97:I97"/>
    <mergeCell ref="E96:I96"/>
    <mergeCell ref="E100:I100"/>
    <mergeCell ref="E98:I98"/>
  </mergeCells>
  <hyperlinks>
    <hyperlink ref="A96" location="'A.1 - Stavební část 1.PP+...'!C2" display="/"/>
    <hyperlink ref="A97" location="'A.2 - Zdravotně technické...'!C2" display="/"/>
    <hyperlink ref="A98" location="'A.3 - Plynová zařízení'!C2" display="/"/>
    <hyperlink ref="A99" location="'A.4 - Vytápění'!C2" display="/"/>
    <hyperlink ref="A100" location="'A.5 - Elektro - silnoproud'!C2" display="/"/>
    <hyperlink ref="A101" location="'A.6 - Elektro - slaboproud'!C2" display="/"/>
    <hyperlink ref="A103" location="'B.1 - Stavební část 2.NP'!C2" display="/"/>
    <hyperlink ref="A104" location="'B.2 - Zdravotně technické...'!C2" display="/"/>
    <hyperlink ref="A105" location="'B.3 - Plynová zařízení'!C2" display="/"/>
    <hyperlink ref="A106" location="'B.4 - Vytápění'!C2" display="/"/>
    <hyperlink ref="A107" location="'B.5 - Elektro-silnoproud'!C2" display="/"/>
    <hyperlink ref="A108" location="'B.6 - Elektro - slaboproud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0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115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2243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3109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ROUND(J133,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ROUND((SUM(BE133:BE349)),  2)</f>
        <v>0</v>
      </c>
      <c r="G35" s="33"/>
      <c r="H35" s="33"/>
      <c r="I35" s="113">
        <v>0.21</v>
      </c>
      <c r="J35" s="112">
        <f>ROUND(((SUM(BE133:BE349))*I35),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ROUND((SUM(BF133:BF349)),  2)</f>
        <v>0</v>
      </c>
      <c r="G36" s="33"/>
      <c r="H36" s="33"/>
      <c r="I36" s="113">
        <v>0.15</v>
      </c>
      <c r="J36" s="112">
        <f>ROUND(((SUM(BF133:BF349))*I36),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ROUND((SUM(BG133:BG349)),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ROUND((SUM(BH133:BH349)),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ROUND((SUM(BI133:BI349)),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2243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B.2 - Zdravotně technické instalace 2.NP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J133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135</v>
      </c>
      <c r="E99" s="134"/>
      <c r="F99" s="134"/>
      <c r="G99" s="134"/>
      <c r="H99" s="134"/>
      <c r="I99" s="135"/>
      <c r="J99" s="136">
        <f>J134</f>
        <v>0</v>
      </c>
      <c r="L99" s="132"/>
    </row>
    <row r="100" spans="1:47" s="10" customFormat="1" ht="19.95" customHeight="1">
      <c r="B100" s="137"/>
      <c r="D100" s="138" t="s">
        <v>1035</v>
      </c>
      <c r="E100" s="139"/>
      <c r="F100" s="139"/>
      <c r="G100" s="139"/>
      <c r="H100" s="139"/>
      <c r="I100" s="140"/>
      <c r="J100" s="141">
        <f>J135</f>
        <v>0</v>
      </c>
      <c r="L100" s="137"/>
    </row>
    <row r="101" spans="1:47" s="10" customFormat="1" ht="19.95" customHeight="1">
      <c r="B101" s="137"/>
      <c r="D101" s="138" t="s">
        <v>139</v>
      </c>
      <c r="E101" s="139"/>
      <c r="F101" s="139"/>
      <c r="G101" s="139"/>
      <c r="H101" s="139"/>
      <c r="I101" s="140"/>
      <c r="J101" s="141">
        <f>J140</f>
        <v>0</v>
      </c>
      <c r="L101" s="137"/>
    </row>
    <row r="102" spans="1:47" s="9" customFormat="1" ht="24.9" customHeight="1">
      <c r="B102" s="132"/>
      <c r="D102" s="133" t="s">
        <v>141</v>
      </c>
      <c r="E102" s="134"/>
      <c r="F102" s="134"/>
      <c r="G102" s="134"/>
      <c r="H102" s="134"/>
      <c r="I102" s="135"/>
      <c r="J102" s="136">
        <f>J146</f>
        <v>0</v>
      </c>
      <c r="L102" s="132"/>
    </row>
    <row r="103" spans="1:47" s="10" customFormat="1" ht="19.95" customHeight="1">
      <c r="B103" s="137"/>
      <c r="D103" s="138" t="s">
        <v>1036</v>
      </c>
      <c r="E103" s="139"/>
      <c r="F103" s="139"/>
      <c r="G103" s="139"/>
      <c r="H103" s="139"/>
      <c r="I103" s="140"/>
      <c r="J103" s="141">
        <f>J147</f>
        <v>0</v>
      </c>
      <c r="L103" s="137"/>
    </row>
    <row r="104" spans="1:47" s="10" customFormat="1" ht="19.95" customHeight="1">
      <c r="B104" s="137"/>
      <c r="D104" s="138" t="s">
        <v>1037</v>
      </c>
      <c r="E104" s="139"/>
      <c r="F104" s="139"/>
      <c r="G104" s="139"/>
      <c r="H104" s="139"/>
      <c r="I104" s="140"/>
      <c r="J104" s="141">
        <f>J157</f>
        <v>0</v>
      </c>
      <c r="L104" s="137"/>
    </row>
    <row r="105" spans="1:47" s="10" customFormat="1" ht="19.95" customHeight="1">
      <c r="B105" s="137"/>
      <c r="D105" s="138" t="s">
        <v>1038</v>
      </c>
      <c r="E105" s="139"/>
      <c r="F105" s="139"/>
      <c r="G105" s="139"/>
      <c r="H105" s="139"/>
      <c r="I105" s="140"/>
      <c r="J105" s="141">
        <f>J195</f>
        <v>0</v>
      </c>
      <c r="L105" s="137"/>
    </row>
    <row r="106" spans="1:47" s="10" customFormat="1" ht="19.95" customHeight="1">
      <c r="B106" s="137"/>
      <c r="D106" s="138" t="s">
        <v>1039</v>
      </c>
      <c r="E106" s="139"/>
      <c r="F106" s="139"/>
      <c r="G106" s="139"/>
      <c r="H106" s="139"/>
      <c r="I106" s="140"/>
      <c r="J106" s="141">
        <f>J267</f>
        <v>0</v>
      </c>
      <c r="L106" s="137"/>
    </row>
    <row r="107" spans="1:47" s="10" customFormat="1" ht="19.95" customHeight="1">
      <c r="B107" s="137"/>
      <c r="D107" s="138" t="s">
        <v>142</v>
      </c>
      <c r="E107" s="139"/>
      <c r="F107" s="139"/>
      <c r="G107" s="139"/>
      <c r="H107" s="139"/>
      <c r="I107" s="140"/>
      <c r="J107" s="141">
        <f>J273</f>
        <v>0</v>
      </c>
      <c r="L107" s="137"/>
    </row>
    <row r="108" spans="1:47" s="10" customFormat="1" ht="19.95" customHeight="1">
      <c r="B108" s="137"/>
      <c r="D108" s="138" t="s">
        <v>1040</v>
      </c>
      <c r="E108" s="139"/>
      <c r="F108" s="139"/>
      <c r="G108" s="139"/>
      <c r="H108" s="139"/>
      <c r="I108" s="140"/>
      <c r="J108" s="141">
        <f>J323</f>
        <v>0</v>
      </c>
      <c r="L108" s="137"/>
    </row>
    <row r="109" spans="1:47" s="10" customFormat="1" ht="19.95" customHeight="1">
      <c r="B109" s="137"/>
      <c r="D109" s="138" t="s">
        <v>1041</v>
      </c>
      <c r="E109" s="139"/>
      <c r="F109" s="139"/>
      <c r="G109" s="139"/>
      <c r="H109" s="139"/>
      <c r="I109" s="140"/>
      <c r="J109" s="141">
        <f>J331</f>
        <v>0</v>
      </c>
      <c r="L109" s="137"/>
    </row>
    <row r="110" spans="1:47" s="10" customFormat="1" ht="19.95" customHeight="1">
      <c r="B110" s="137"/>
      <c r="D110" s="138" t="s">
        <v>149</v>
      </c>
      <c r="E110" s="139"/>
      <c r="F110" s="139"/>
      <c r="G110" s="139"/>
      <c r="H110" s="139"/>
      <c r="I110" s="140"/>
      <c r="J110" s="141">
        <f>J344</f>
        <v>0</v>
      </c>
      <c r="L110" s="137"/>
    </row>
    <row r="111" spans="1:47" s="9" customFormat="1" ht="24.9" customHeight="1">
      <c r="B111" s="132"/>
      <c r="D111" s="133" t="s">
        <v>151</v>
      </c>
      <c r="E111" s="134"/>
      <c r="F111" s="134"/>
      <c r="G111" s="134"/>
      <c r="H111" s="134"/>
      <c r="I111" s="135"/>
      <c r="J111" s="136">
        <f>J347</f>
        <v>0</v>
      </c>
      <c r="L111" s="132"/>
    </row>
    <row r="112" spans="1:47" s="2" customFormat="1" ht="21.75" customHeight="1">
      <c r="A112" s="33"/>
      <c r="B112" s="34"/>
      <c r="C112" s="33"/>
      <c r="D112" s="33"/>
      <c r="E112" s="33"/>
      <c r="F112" s="33"/>
      <c r="G112" s="33"/>
      <c r="H112" s="33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" customHeight="1">
      <c r="A113" s="33"/>
      <c r="B113" s="48"/>
      <c r="C113" s="49"/>
      <c r="D113" s="49"/>
      <c r="E113" s="49"/>
      <c r="F113" s="49"/>
      <c r="G113" s="49"/>
      <c r="H113" s="49"/>
      <c r="I113" s="126"/>
      <c r="J113" s="49"/>
      <c r="K113" s="49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" customHeight="1">
      <c r="A117" s="33"/>
      <c r="B117" s="50"/>
      <c r="C117" s="51"/>
      <c r="D117" s="51"/>
      <c r="E117" s="51"/>
      <c r="F117" s="51"/>
      <c r="G117" s="51"/>
      <c r="H117" s="51"/>
      <c r="I117" s="127"/>
      <c r="J117" s="51"/>
      <c r="K117" s="51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" customHeight="1">
      <c r="A118" s="33"/>
      <c r="B118" s="34"/>
      <c r="C118" s="22" t="s">
        <v>155</v>
      </c>
      <c r="D118" s="33"/>
      <c r="E118" s="33"/>
      <c r="F118" s="33"/>
      <c r="G118" s="33"/>
      <c r="H118" s="33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" customHeight="1">
      <c r="A119" s="33"/>
      <c r="B119" s="34"/>
      <c r="C119" s="33"/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3.25" customHeight="1">
      <c r="A121" s="33"/>
      <c r="B121" s="34"/>
      <c r="C121" s="33"/>
      <c r="D121" s="33"/>
      <c r="E121" s="279" t="str">
        <f>E7</f>
        <v>Nástavba a udržovací práce na objektu Městské policie Prahy 8 - AKTUALIZCE</v>
      </c>
      <c r="F121" s="280"/>
      <c r="G121" s="280"/>
      <c r="H121" s="280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2" customHeight="1">
      <c r="B122" s="21"/>
      <c r="C122" s="28" t="s">
        <v>126</v>
      </c>
      <c r="I122" s="99"/>
      <c r="L122" s="21"/>
    </row>
    <row r="123" spans="1:31" s="2" customFormat="1" ht="16.5" customHeight="1">
      <c r="A123" s="33"/>
      <c r="B123" s="34"/>
      <c r="C123" s="33"/>
      <c r="D123" s="33"/>
      <c r="E123" s="279" t="s">
        <v>2243</v>
      </c>
      <c r="F123" s="281"/>
      <c r="G123" s="281"/>
      <c r="H123" s="281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128</v>
      </c>
      <c r="D124" s="33"/>
      <c r="E124" s="33"/>
      <c r="F124" s="33"/>
      <c r="G124" s="33"/>
      <c r="H124" s="33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3"/>
      <c r="D125" s="33"/>
      <c r="E125" s="241" t="str">
        <f>E11</f>
        <v>B.2 - Zdravotně technické instalace 2.NP</v>
      </c>
      <c r="F125" s="281"/>
      <c r="G125" s="281"/>
      <c r="H125" s="281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" customHeight="1">
      <c r="A126" s="33"/>
      <c r="B126" s="34"/>
      <c r="C126" s="33"/>
      <c r="D126" s="33"/>
      <c r="E126" s="33"/>
      <c r="F126" s="33"/>
      <c r="G126" s="33"/>
      <c r="H126" s="33"/>
      <c r="I126" s="102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3"/>
      <c r="E127" s="33"/>
      <c r="F127" s="26" t="str">
        <f>F14</f>
        <v>Balabánova 1273/2, Praha-Kobylisy</v>
      </c>
      <c r="G127" s="33"/>
      <c r="H127" s="33"/>
      <c r="I127" s="103" t="s">
        <v>22</v>
      </c>
      <c r="J127" s="56" t="str">
        <f>IF(J14="","",J14)</f>
        <v>26. 8. 2020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" customHeight="1">
      <c r="A128" s="33"/>
      <c r="B128" s="34"/>
      <c r="C128" s="33"/>
      <c r="D128" s="33"/>
      <c r="E128" s="33"/>
      <c r="F128" s="33"/>
      <c r="G128" s="33"/>
      <c r="H128" s="33"/>
      <c r="I128" s="102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5.65" customHeight="1">
      <c r="A129" s="33"/>
      <c r="B129" s="34"/>
      <c r="C129" s="28" t="s">
        <v>24</v>
      </c>
      <c r="D129" s="33"/>
      <c r="E129" s="33"/>
      <c r="F129" s="26" t="str">
        <f>E17</f>
        <v>Městská část Praha 8, Zenklova 1/35</v>
      </c>
      <c r="G129" s="33"/>
      <c r="H129" s="33"/>
      <c r="I129" s="103" t="s">
        <v>30</v>
      </c>
      <c r="J129" s="31" t="str">
        <f>E23</f>
        <v>ZOAA s.r.o, Hošťálkova 637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15" customHeight="1">
      <c r="A130" s="33"/>
      <c r="B130" s="34"/>
      <c r="C130" s="28" t="s">
        <v>28</v>
      </c>
      <c r="D130" s="33"/>
      <c r="E130" s="33"/>
      <c r="F130" s="26" t="str">
        <f>IF(E20="","",E20)</f>
        <v>Vyplň údaj</v>
      </c>
      <c r="G130" s="33"/>
      <c r="H130" s="33"/>
      <c r="I130" s="103" t="s">
        <v>33</v>
      </c>
      <c r="J130" s="31" t="str">
        <f>E26</f>
        <v>Lenka Jandová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3"/>
      <c r="D131" s="33"/>
      <c r="E131" s="33"/>
      <c r="F131" s="33"/>
      <c r="G131" s="33"/>
      <c r="H131" s="33"/>
      <c r="I131" s="102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42"/>
      <c r="B132" s="143"/>
      <c r="C132" s="144" t="s">
        <v>156</v>
      </c>
      <c r="D132" s="145" t="s">
        <v>62</v>
      </c>
      <c r="E132" s="145" t="s">
        <v>58</v>
      </c>
      <c r="F132" s="145" t="s">
        <v>59</v>
      </c>
      <c r="G132" s="145" t="s">
        <v>157</v>
      </c>
      <c r="H132" s="145" t="s">
        <v>158</v>
      </c>
      <c r="I132" s="146" t="s">
        <v>159</v>
      </c>
      <c r="J132" s="147" t="s">
        <v>132</v>
      </c>
      <c r="K132" s="148" t="s">
        <v>160</v>
      </c>
      <c r="L132" s="149"/>
      <c r="M132" s="63" t="s">
        <v>1</v>
      </c>
      <c r="N132" s="64" t="s">
        <v>41</v>
      </c>
      <c r="O132" s="64" t="s">
        <v>161</v>
      </c>
      <c r="P132" s="64" t="s">
        <v>162</v>
      </c>
      <c r="Q132" s="64" t="s">
        <v>163</v>
      </c>
      <c r="R132" s="64" t="s">
        <v>164</v>
      </c>
      <c r="S132" s="64" t="s">
        <v>165</v>
      </c>
      <c r="T132" s="65" t="s">
        <v>166</v>
      </c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/>
    </row>
    <row r="133" spans="1:65" s="2" customFormat="1" ht="22.8" customHeight="1">
      <c r="A133" s="33"/>
      <c r="B133" s="34"/>
      <c r="C133" s="70" t="s">
        <v>167</v>
      </c>
      <c r="D133" s="33"/>
      <c r="E133" s="33"/>
      <c r="F133" s="33"/>
      <c r="G133" s="33"/>
      <c r="H133" s="33"/>
      <c r="I133" s="102"/>
      <c r="J133" s="150">
        <f>BK133</f>
        <v>0</v>
      </c>
      <c r="K133" s="33"/>
      <c r="L133" s="34"/>
      <c r="M133" s="66"/>
      <c r="N133" s="57"/>
      <c r="O133" s="67"/>
      <c r="P133" s="151">
        <f>P134+P146+P347</f>
        <v>0</v>
      </c>
      <c r="Q133" s="67"/>
      <c r="R133" s="151">
        <f>R134+R146+R347</f>
        <v>0.81050699999999976</v>
      </c>
      <c r="S133" s="67"/>
      <c r="T133" s="152">
        <f>T134+T146+T347</f>
        <v>0.23449999999999999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76</v>
      </c>
      <c r="AU133" s="18" t="s">
        <v>134</v>
      </c>
      <c r="BK133" s="153">
        <f>BK134+BK146+BK347</f>
        <v>0</v>
      </c>
    </row>
    <row r="134" spans="1:65" s="12" customFormat="1" ht="25.95" customHeight="1">
      <c r="B134" s="154"/>
      <c r="D134" s="155" t="s">
        <v>76</v>
      </c>
      <c r="E134" s="156" t="s">
        <v>168</v>
      </c>
      <c r="F134" s="156" t="s">
        <v>169</v>
      </c>
      <c r="I134" s="157"/>
      <c r="J134" s="158">
        <f>BK134</f>
        <v>0</v>
      </c>
      <c r="L134" s="154"/>
      <c r="M134" s="159"/>
      <c r="N134" s="160"/>
      <c r="O134" s="160"/>
      <c r="P134" s="161">
        <f>P135+P140</f>
        <v>0</v>
      </c>
      <c r="Q134" s="160"/>
      <c r="R134" s="161">
        <f>R135+R140</f>
        <v>4.4309999999999992E-3</v>
      </c>
      <c r="S134" s="160"/>
      <c r="T134" s="162">
        <f>T135+T140</f>
        <v>0.23449999999999999</v>
      </c>
      <c r="AR134" s="155" t="s">
        <v>84</v>
      </c>
      <c r="AT134" s="163" t="s">
        <v>76</v>
      </c>
      <c r="AU134" s="163" t="s">
        <v>77</v>
      </c>
      <c r="AY134" s="155" t="s">
        <v>170</v>
      </c>
      <c r="BK134" s="164">
        <f>BK135+BK140</f>
        <v>0</v>
      </c>
    </row>
    <row r="135" spans="1:65" s="12" customFormat="1" ht="22.8" customHeight="1">
      <c r="B135" s="154"/>
      <c r="D135" s="155" t="s">
        <v>76</v>
      </c>
      <c r="E135" s="165" t="s">
        <v>228</v>
      </c>
      <c r="F135" s="165" t="s">
        <v>1042</v>
      </c>
      <c r="I135" s="157"/>
      <c r="J135" s="166">
        <f>BK135</f>
        <v>0</v>
      </c>
      <c r="L135" s="154"/>
      <c r="M135" s="159"/>
      <c r="N135" s="160"/>
      <c r="O135" s="160"/>
      <c r="P135" s="161">
        <f>SUM(P136:P139)</f>
        <v>0</v>
      </c>
      <c r="Q135" s="160"/>
      <c r="R135" s="161">
        <f>SUM(R136:R139)</f>
        <v>4.4309999999999992E-3</v>
      </c>
      <c r="S135" s="160"/>
      <c r="T135" s="162">
        <f>SUM(T136:T139)</f>
        <v>0.23449999999999999</v>
      </c>
      <c r="AR135" s="155" t="s">
        <v>84</v>
      </c>
      <c r="AT135" s="163" t="s">
        <v>76</v>
      </c>
      <c r="AU135" s="163" t="s">
        <v>84</v>
      </c>
      <c r="AY135" s="155" t="s">
        <v>170</v>
      </c>
      <c r="BK135" s="164">
        <f>SUM(BK136:BK139)</f>
        <v>0</v>
      </c>
    </row>
    <row r="136" spans="1:65" s="2" customFormat="1" ht="21.75" customHeight="1">
      <c r="A136" s="33"/>
      <c r="B136" s="167"/>
      <c r="C136" s="168" t="s">
        <v>84</v>
      </c>
      <c r="D136" s="168" t="s">
        <v>173</v>
      </c>
      <c r="E136" s="169" t="s">
        <v>1043</v>
      </c>
      <c r="F136" s="170" t="s">
        <v>1044</v>
      </c>
      <c r="G136" s="171" t="s">
        <v>244</v>
      </c>
      <c r="H136" s="172">
        <v>0.7</v>
      </c>
      <c r="I136" s="173"/>
      <c r="J136" s="174">
        <f>ROUND(I136*H136,2)</f>
        <v>0</v>
      </c>
      <c r="K136" s="175"/>
      <c r="L136" s="34"/>
      <c r="M136" s="176" t="s">
        <v>1</v>
      </c>
      <c r="N136" s="177" t="s">
        <v>42</v>
      </c>
      <c r="O136" s="59"/>
      <c r="P136" s="178">
        <f>O136*H136</f>
        <v>0</v>
      </c>
      <c r="Q136" s="178">
        <v>8.4000000000000003E-4</v>
      </c>
      <c r="R136" s="178">
        <f>Q136*H136</f>
        <v>5.8799999999999998E-4</v>
      </c>
      <c r="S136" s="178">
        <v>0.02</v>
      </c>
      <c r="T136" s="179">
        <f>S136*H136</f>
        <v>1.3999999999999999E-2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0" t="s">
        <v>177</v>
      </c>
      <c r="AT136" s="180" t="s">
        <v>173</v>
      </c>
      <c r="AU136" s="180" t="s">
        <v>86</v>
      </c>
      <c r="AY136" s="18" t="s">
        <v>170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8" t="s">
        <v>84</v>
      </c>
      <c r="BK136" s="181">
        <f>ROUND(I136*H136,2)</f>
        <v>0</v>
      </c>
      <c r="BL136" s="18" t="s">
        <v>177</v>
      </c>
      <c r="BM136" s="180" t="s">
        <v>3110</v>
      </c>
    </row>
    <row r="137" spans="1:65" s="14" customFormat="1" ht="10.199999999999999">
      <c r="B137" s="190"/>
      <c r="D137" s="183" t="s">
        <v>179</v>
      </c>
      <c r="E137" s="191" t="s">
        <v>1</v>
      </c>
      <c r="F137" s="192" t="s">
        <v>3111</v>
      </c>
      <c r="H137" s="193">
        <v>0.7</v>
      </c>
      <c r="I137" s="194"/>
      <c r="L137" s="190"/>
      <c r="M137" s="195"/>
      <c r="N137" s="196"/>
      <c r="O137" s="196"/>
      <c r="P137" s="196"/>
      <c r="Q137" s="196"/>
      <c r="R137" s="196"/>
      <c r="S137" s="196"/>
      <c r="T137" s="197"/>
      <c r="AT137" s="191" t="s">
        <v>179</v>
      </c>
      <c r="AU137" s="191" t="s">
        <v>86</v>
      </c>
      <c r="AV137" s="14" t="s">
        <v>86</v>
      </c>
      <c r="AW137" s="14" t="s">
        <v>32</v>
      </c>
      <c r="AX137" s="14" t="s">
        <v>84</v>
      </c>
      <c r="AY137" s="191" t="s">
        <v>170</v>
      </c>
    </row>
    <row r="138" spans="1:65" s="2" customFormat="1" ht="21.75" customHeight="1">
      <c r="A138" s="33"/>
      <c r="B138" s="167"/>
      <c r="C138" s="168" t="s">
        <v>86</v>
      </c>
      <c r="D138" s="168" t="s">
        <v>173</v>
      </c>
      <c r="E138" s="169" t="s">
        <v>1047</v>
      </c>
      <c r="F138" s="170" t="s">
        <v>1048</v>
      </c>
      <c r="G138" s="171" t="s">
        <v>244</v>
      </c>
      <c r="H138" s="172">
        <v>3.15</v>
      </c>
      <c r="I138" s="173"/>
      <c r="J138" s="174">
        <f>ROUND(I138*H138,2)</f>
        <v>0</v>
      </c>
      <c r="K138" s="175"/>
      <c r="L138" s="34"/>
      <c r="M138" s="176" t="s">
        <v>1</v>
      </c>
      <c r="N138" s="177" t="s">
        <v>42</v>
      </c>
      <c r="O138" s="59"/>
      <c r="P138" s="178">
        <f>O138*H138</f>
        <v>0</v>
      </c>
      <c r="Q138" s="178">
        <v>1.2199999999999999E-3</v>
      </c>
      <c r="R138" s="178">
        <f>Q138*H138</f>
        <v>3.8429999999999996E-3</v>
      </c>
      <c r="S138" s="178">
        <v>7.0000000000000007E-2</v>
      </c>
      <c r="T138" s="179">
        <f>S138*H138</f>
        <v>0.2205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0" t="s">
        <v>177</v>
      </c>
      <c r="AT138" s="180" t="s">
        <v>173</v>
      </c>
      <c r="AU138" s="180" t="s">
        <v>86</v>
      </c>
      <c r="AY138" s="18" t="s">
        <v>170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8" t="s">
        <v>84</v>
      </c>
      <c r="BK138" s="181">
        <f>ROUND(I138*H138,2)</f>
        <v>0</v>
      </c>
      <c r="BL138" s="18" t="s">
        <v>177</v>
      </c>
      <c r="BM138" s="180" t="s">
        <v>3112</v>
      </c>
    </row>
    <row r="139" spans="1:65" s="14" customFormat="1" ht="10.199999999999999">
      <c r="B139" s="190"/>
      <c r="D139" s="183" t="s">
        <v>179</v>
      </c>
      <c r="E139" s="191" t="s">
        <v>1</v>
      </c>
      <c r="F139" s="192" t="s">
        <v>3113</v>
      </c>
      <c r="H139" s="193">
        <v>3.15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1" t="s">
        <v>179</v>
      </c>
      <c r="AU139" s="191" t="s">
        <v>86</v>
      </c>
      <c r="AV139" s="14" t="s">
        <v>86</v>
      </c>
      <c r="AW139" s="14" t="s">
        <v>32</v>
      </c>
      <c r="AX139" s="14" t="s">
        <v>84</v>
      </c>
      <c r="AY139" s="191" t="s">
        <v>170</v>
      </c>
    </row>
    <row r="140" spans="1:65" s="12" customFormat="1" ht="22.8" customHeight="1">
      <c r="B140" s="154"/>
      <c r="D140" s="155" t="s">
        <v>76</v>
      </c>
      <c r="E140" s="165" t="s">
        <v>452</v>
      </c>
      <c r="F140" s="165" t="s">
        <v>453</v>
      </c>
      <c r="I140" s="157"/>
      <c r="J140" s="166">
        <f>BK140</f>
        <v>0</v>
      </c>
      <c r="L140" s="154"/>
      <c r="M140" s="159"/>
      <c r="N140" s="160"/>
      <c r="O140" s="160"/>
      <c r="P140" s="161">
        <f>SUM(P141:P145)</f>
        <v>0</v>
      </c>
      <c r="Q140" s="160"/>
      <c r="R140" s="161">
        <f>SUM(R141:R145)</f>
        <v>0</v>
      </c>
      <c r="S140" s="160"/>
      <c r="T140" s="162">
        <f>SUM(T141:T145)</f>
        <v>0</v>
      </c>
      <c r="AR140" s="155" t="s">
        <v>84</v>
      </c>
      <c r="AT140" s="163" t="s">
        <v>76</v>
      </c>
      <c r="AU140" s="163" t="s">
        <v>84</v>
      </c>
      <c r="AY140" s="155" t="s">
        <v>170</v>
      </c>
      <c r="BK140" s="164">
        <f>SUM(BK141:BK145)</f>
        <v>0</v>
      </c>
    </row>
    <row r="141" spans="1:65" s="2" customFormat="1" ht="21.75" customHeight="1">
      <c r="A141" s="33"/>
      <c r="B141" s="167"/>
      <c r="C141" s="168" t="s">
        <v>171</v>
      </c>
      <c r="D141" s="168" t="s">
        <v>173</v>
      </c>
      <c r="E141" s="169" t="s">
        <v>1051</v>
      </c>
      <c r="F141" s="170" t="s">
        <v>1052</v>
      </c>
      <c r="G141" s="171" t="s">
        <v>190</v>
      </c>
      <c r="H141" s="172">
        <v>0.23499999999999999</v>
      </c>
      <c r="I141" s="173"/>
      <c r="J141" s="174">
        <f>ROUND(I141*H141,2)</f>
        <v>0</v>
      </c>
      <c r="K141" s="175"/>
      <c r="L141" s="34"/>
      <c r="M141" s="176" t="s">
        <v>1</v>
      </c>
      <c r="N141" s="177" t="s">
        <v>42</v>
      </c>
      <c r="O141" s="59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0" t="s">
        <v>177</v>
      </c>
      <c r="AT141" s="180" t="s">
        <v>173</v>
      </c>
      <c r="AU141" s="180" t="s">
        <v>86</v>
      </c>
      <c r="AY141" s="18" t="s">
        <v>170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84</v>
      </c>
      <c r="BK141" s="181">
        <f>ROUND(I141*H141,2)</f>
        <v>0</v>
      </c>
      <c r="BL141" s="18" t="s">
        <v>177</v>
      </c>
      <c r="BM141" s="180" t="s">
        <v>3114</v>
      </c>
    </row>
    <row r="142" spans="1:65" s="2" customFormat="1" ht="21.75" customHeight="1">
      <c r="A142" s="33"/>
      <c r="B142" s="167"/>
      <c r="C142" s="168" t="s">
        <v>177</v>
      </c>
      <c r="D142" s="168" t="s">
        <v>173</v>
      </c>
      <c r="E142" s="169" t="s">
        <v>463</v>
      </c>
      <c r="F142" s="170" t="s">
        <v>464</v>
      </c>
      <c r="G142" s="171" t="s">
        <v>190</v>
      </c>
      <c r="H142" s="172">
        <v>2.35</v>
      </c>
      <c r="I142" s="173"/>
      <c r="J142" s="174">
        <f>ROUND(I142*H142,2)</f>
        <v>0</v>
      </c>
      <c r="K142" s="175"/>
      <c r="L142" s="34"/>
      <c r="M142" s="176" t="s">
        <v>1</v>
      </c>
      <c r="N142" s="177" t="s">
        <v>42</v>
      </c>
      <c r="O142" s="59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0" t="s">
        <v>177</v>
      </c>
      <c r="AT142" s="180" t="s">
        <v>173</v>
      </c>
      <c r="AU142" s="180" t="s">
        <v>86</v>
      </c>
      <c r="AY142" s="18" t="s">
        <v>170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84</v>
      </c>
      <c r="BK142" s="181">
        <f>ROUND(I142*H142,2)</f>
        <v>0</v>
      </c>
      <c r="BL142" s="18" t="s">
        <v>177</v>
      </c>
      <c r="BM142" s="180" t="s">
        <v>3115</v>
      </c>
    </row>
    <row r="143" spans="1:65" s="14" customFormat="1" ht="10.199999999999999">
      <c r="B143" s="190"/>
      <c r="D143" s="183" t="s">
        <v>179</v>
      </c>
      <c r="E143" s="191" t="s">
        <v>1</v>
      </c>
      <c r="F143" s="192" t="s">
        <v>3116</v>
      </c>
      <c r="H143" s="193">
        <v>2.35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179</v>
      </c>
      <c r="AU143" s="191" t="s">
        <v>86</v>
      </c>
      <c r="AV143" s="14" t="s">
        <v>86</v>
      </c>
      <c r="AW143" s="14" t="s">
        <v>32</v>
      </c>
      <c r="AX143" s="14" t="s">
        <v>84</v>
      </c>
      <c r="AY143" s="191" t="s">
        <v>170</v>
      </c>
    </row>
    <row r="144" spans="1:65" s="2" customFormat="1" ht="21.75" customHeight="1">
      <c r="A144" s="33"/>
      <c r="B144" s="167"/>
      <c r="C144" s="168" t="s">
        <v>205</v>
      </c>
      <c r="D144" s="168" t="s">
        <v>173</v>
      </c>
      <c r="E144" s="169" t="s">
        <v>1057</v>
      </c>
      <c r="F144" s="170" t="s">
        <v>1058</v>
      </c>
      <c r="G144" s="171" t="s">
        <v>190</v>
      </c>
      <c r="H144" s="172">
        <v>0.23499999999999999</v>
      </c>
      <c r="I144" s="173"/>
      <c r="J144" s="174">
        <f>ROUND(I144*H144,2)</f>
        <v>0</v>
      </c>
      <c r="K144" s="175"/>
      <c r="L144" s="34"/>
      <c r="M144" s="176" t="s">
        <v>1</v>
      </c>
      <c r="N144" s="177" t="s">
        <v>42</v>
      </c>
      <c r="O144" s="59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0" t="s">
        <v>177</v>
      </c>
      <c r="AT144" s="180" t="s">
        <v>173</v>
      </c>
      <c r="AU144" s="180" t="s">
        <v>86</v>
      </c>
      <c r="AY144" s="18" t="s">
        <v>170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8" t="s">
        <v>84</v>
      </c>
      <c r="BK144" s="181">
        <f>ROUND(I144*H144,2)</f>
        <v>0</v>
      </c>
      <c r="BL144" s="18" t="s">
        <v>177</v>
      </c>
      <c r="BM144" s="180" t="s">
        <v>3117</v>
      </c>
    </row>
    <row r="145" spans="1:65" s="2" customFormat="1" ht="21.75" customHeight="1">
      <c r="A145" s="33"/>
      <c r="B145" s="167"/>
      <c r="C145" s="168" t="s">
        <v>723</v>
      </c>
      <c r="D145" s="168" t="s">
        <v>173</v>
      </c>
      <c r="E145" s="169" t="s">
        <v>1501</v>
      </c>
      <c r="F145" s="170" t="s">
        <v>1502</v>
      </c>
      <c r="G145" s="171" t="s">
        <v>190</v>
      </c>
      <c r="H145" s="172">
        <v>0.23499999999999999</v>
      </c>
      <c r="I145" s="173"/>
      <c r="J145" s="174">
        <f>ROUND(I145*H145,2)</f>
        <v>0</v>
      </c>
      <c r="K145" s="175"/>
      <c r="L145" s="34"/>
      <c r="M145" s="176" t="s">
        <v>1</v>
      </c>
      <c r="N145" s="177" t="s">
        <v>42</v>
      </c>
      <c r="O145" s="59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0" t="s">
        <v>177</v>
      </c>
      <c r="AT145" s="180" t="s">
        <v>173</v>
      </c>
      <c r="AU145" s="180" t="s">
        <v>86</v>
      </c>
      <c r="AY145" s="18" t="s">
        <v>170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84</v>
      </c>
      <c r="BK145" s="181">
        <f>ROUND(I145*H145,2)</f>
        <v>0</v>
      </c>
      <c r="BL145" s="18" t="s">
        <v>177</v>
      </c>
      <c r="BM145" s="180" t="s">
        <v>3118</v>
      </c>
    </row>
    <row r="146" spans="1:65" s="12" customFormat="1" ht="25.95" customHeight="1">
      <c r="B146" s="154"/>
      <c r="D146" s="155" t="s">
        <v>76</v>
      </c>
      <c r="E146" s="156" t="s">
        <v>486</v>
      </c>
      <c r="F146" s="156" t="s">
        <v>487</v>
      </c>
      <c r="I146" s="157"/>
      <c r="J146" s="158">
        <f>BK146</f>
        <v>0</v>
      </c>
      <c r="L146" s="154"/>
      <c r="M146" s="159"/>
      <c r="N146" s="160"/>
      <c r="O146" s="160"/>
      <c r="P146" s="161">
        <f>P147+P157+P195+P267+P273+P323+P331+P344</f>
        <v>0</v>
      </c>
      <c r="Q146" s="160"/>
      <c r="R146" s="161">
        <f>R147+R157+R195+R267+R273+R323+R331+R344</f>
        <v>0.80607599999999979</v>
      </c>
      <c r="S146" s="160"/>
      <c r="T146" s="162">
        <f>T147+T157+T195+T267+T273+T323+T331+T344</f>
        <v>0</v>
      </c>
      <c r="AR146" s="155" t="s">
        <v>86</v>
      </c>
      <c r="AT146" s="163" t="s">
        <v>76</v>
      </c>
      <c r="AU146" s="163" t="s">
        <v>77</v>
      </c>
      <c r="AY146" s="155" t="s">
        <v>170</v>
      </c>
      <c r="BK146" s="164">
        <f>BK147+BK157+BK195+BK267+BK273+BK323+BK331+BK344</f>
        <v>0</v>
      </c>
    </row>
    <row r="147" spans="1:65" s="12" customFormat="1" ht="22.8" customHeight="1">
      <c r="B147" s="154"/>
      <c r="D147" s="155" t="s">
        <v>76</v>
      </c>
      <c r="E147" s="165" t="s">
        <v>1073</v>
      </c>
      <c r="F147" s="165" t="s">
        <v>1074</v>
      </c>
      <c r="I147" s="157"/>
      <c r="J147" s="166">
        <f>BK147</f>
        <v>0</v>
      </c>
      <c r="L147" s="154"/>
      <c r="M147" s="159"/>
      <c r="N147" s="160"/>
      <c r="O147" s="160"/>
      <c r="P147" s="161">
        <f>SUM(P148:P156)</f>
        <v>0</v>
      </c>
      <c r="Q147" s="160"/>
      <c r="R147" s="161">
        <f>SUM(R148:R156)</f>
        <v>2.9480000000000003E-2</v>
      </c>
      <c r="S147" s="160"/>
      <c r="T147" s="162">
        <f>SUM(T148:T156)</f>
        <v>0</v>
      </c>
      <c r="AR147" s="155" t="s">
        <v>86</v>
      </c>
      <c r="AT147" s="163" t="s">
        <v>76</v>
      </c>
      <c r="AU147" s="163" t="s">
        <v>84</v>
      </c>
      <c r="AY147" s="155" t="s">
        <v>170</v>
      </c>
      <c r="BK147" s="164">
        <f>SUM(BK148:BK156)</f>
        <v>0</v>
      </c>
    </row>
    <row r="148" spans="1:65" s="2" customFormat="1" ht="21.75" customHeight="1">
      <c r="A148" s="33"/>
      <c r="B148" s="167"/>
      <c r="C148" s="168" t="s">
        <v>215</v>
      </c>
      <c r="D148" s="168" t="s">
        <v>173</v>
      </c>
      <c r="E148" s="169" t="s">
        <v>1075</v>
      </c>
      <c r="F148" s="170" t="s">
        <v>1076</v>
      </c>
      <c r="G148" s="171" t="s">
        <v>244</v>
      </c>
      <c r="H148" s="172">
        <v>80.3</v>
      </c>
      <c r="I148" s="173"/>
      <c r="J148" s="174">
        <f>ROUND(I148*H148,2)</f>
        <v>0</v>
      </c>
      <c r="K148" s="175"/>
      <c r="L148" s="34"/>
      <c r="M148" s="176" t="s">
        <v>1</v>
      </c>
      <c r="N148" s="177" t="s">
        <v>42</v>
      </c>
      <c r="O148" s="59"/>
      <c r="P148" s="178">
        <f>O148*H148</f>
        <v>0</v>
      </c>
      <c r="Q148" s="178">
        <v>9.0000000000000006E-5</v>
      </c>
      <c r="R148" s="178">
        <f>Q148*H148</f>
        <v>7.2269999999999999E-3</v>
      </c>
      <c r="S148" s="178">
        <v>0</v>
      </c>
      <c r="T148" s="17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0" t="s">
        <v>273</v>
      </c>
      <c r="AT148" s="180" t="s">
        <v>173</v>
      </c>
      <c r="AU148" s="180" t="s">
        <v>86</v>
      </c>
      <c r="AY148" s="18" t="s">
        <v>170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8" t="s">
        <v>84</v>
      </c>
      <c r="BK148" s="181">
        <f>ROUND(I148*H148,2)</f>
        <v>0</v>
      </c>
      <c r="BL148" s="18" t="s">
        <v>273</v>
      </c>
      <c r="BM148" s="180" t="s">
        <v>3119</v>
      </c>
    </row>
    <row r="149" spans="1:65" s="14" customFormat="1" ht="10.199999999999999">
      <c r="B149" s="190"/>
      <c r="D149" s="183" t="s">
        <v>179</v>
      </c>
      <c r="E149" s="191" t="s">
        <v>1</v>
      </c>
      <c r="F149" s="192" t="s">
        <v>3120</v>
      </c>
      <c r="H149" s="193">
        <v>80.3</v>
      </c>
      <c r="I149" s="194"/>
      <c r="L149" s="190"/>
      <c r="M149" s="195"/>
      <c r="N149" s="196"/>
      <c r="O149" s="196"/>
      <c r="P149" s="196"/>
      <c r="Q149" s="196"/>
      <c r="R149" s="196"/>
      <c r="S149" s="196"/>
      <c r="T149" s="197"/>
      <c r="AT149" s="191" t="s">
        <v>179</v>
      </c>
      <c r="AU149" s="191" t="s">
        <v>86</v>
      </c>
      <c r="AV149" s="14" t="s">
        <v>86</v>
      </c>
      <c r="AW149" s="14" t="s">
        <v>32</v>
      </c>
      <c r="AX149" s="14" t="s">
        <v>84</v>
      </c>
      <c r="AY149" s="191" t="s">
        <v>170</v>
      </c>
    </row>
    <row r="150" spans="1:65" s="2" customFormat="1" ht="21.75" customHeight="1">
      <c r="A150" s="33"/>
      <c r="B150" s="167"/>
      <c r="C150" s="206" t="s">
        <v>202</v>
      </c>
      <c r="D150" s="206" t="s">
        <v>199</v>
      </c>
      <c r="E150" s="207" t="s">
        <v>1079</v>
      </c>
      <c r="F150" s="208" t="s">
        <v>1080</v>
      </c>
      <c r="G150" s="209" t="s">
        <v>244</v>
      </c>
      <c r="H150" s="210">
        <v>61.6</v>
      </c>
      <c r="I150" s="211"/>
      <c r="J150" s="212">
        <f>ROUND(I150*H150,2)</f>
        <v>0</v>
      </c>
      <c r="K150" s="213"/>
      <c r="L150" s="214"/>
      <c r="M150" s="215" t="s">
        <v>1</v>
      </c>
      <c r="N150" s="216" t="s">
        <v>42</v>
      </c>
      <c r="O150" s="59"/>
      <c r="P150" s="178">
        <f>O150*H150</f>
        <v>0</v>
      </c>
      <c r="Q150" s="178">
        <v>2.7E-4</v>
      </c>
      <c r="R150" s="178">
        <f>Q150*H150</f>
        <v>1.6632000000000001E-2</v>
      </c>
      <c r="S150" s="178">
        <v>0</v>
      </c>
      <c r="T150" s="179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0" t="s">
        <v>355</v>
      </c>
      <c r="AT150" s="180" t="s">
        <v>199</v>
      </c>
      <c r="AU150" s="180" t="s">
        <v>86</v>
      </c>
      <c r="AY150" s="18" t="s">
        <v>170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84</v>
      </c>
      <c r="BK150" s="181">
        <f>ROUND(I150*H150,2)</f>
        <v>0</v>
      </c>
      <c r="BL150" s="18" t="s">
        <v>273</v>
      </c>
      <c r="BM150" s="180" t="s">
        <v>3121</v>
      </c>
    </row>
    <row r="151" spans="1:65" s="14" customFormat="1" ht="10.199999999999999">
      <c r="B151" s="190"/>
      <c r="D151" s="183" t="s">
        <v>179</v>
      </c>
      <c r="E151" s="191" t="s">
        <v>1</v>
      </c>
      <c r="F151" s="192" t="s">
        <v>3122</v>
      </c>
      <c r="H151" s="193">
        <v>61.6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179</v>
      </c>
      <c r="AU151" s="191" t="s">
        <v>86</v>
      </c>
      <c r="AV151" s="14" t="s">
        <v>86</v>
      </c>
      <c r="AW151" s="14" t="s">
        <v>32</v>
      </c>
      <c r="AX151" s="14" t="s">
        <v>84</v>
      </c>
      <c r="AY151" s="191" t="s">
        <v>170</v>
      </c>
    </row>
    <row r="152" spans="1:65" s="2" customFormat="1" ht="21.75" customHeight="1">
      <c r="A152" s="33"/>
      <c r="B152" s="167"/>
      <c r="C152" s="206" t="s">
        <v>228</v>
      </c>
      <c r="D152" s="206" t="s">
        <v>199</v>
      </c>
      <c r="E152" s="207" t="s">
        <v>1082</v>
      </c>
      <c r="F152" s="208" t="s">
        <v>1083</v>
      </c>
      <c r="G152" s="209" t="s">
        <v>244</v>
      </c>
      <c r="H152" s="210">
        <v>12.1</v>
      </c>
      <c r="I152" s="211"/>
      <c r="J152" s="212">
        <f>ROUND(I152*H152,2)</f>
        <v>0</v>
      </c>
      <c r="K152" s="213"/>
      <c r="L152" s="214"/>
      <c r="M152" s="215" t="s">
        <v>1</v>
      </c>
      <c r="N152" s="216" t="s">
        <v>42</v>
      </c>
      <c r="O152" s="59"/>
      <c r="P152" s="178">
        <f>O152*H152</f>
        <v>0</v>
      </c>
      <c r="Q152" s="178">
        <v>2.9E-4</v>
      </c>
      <c r="R152" s="178">
        <f>Q152*H152</f>
        <v>3.509E-3</v>
      </c>
      <c r="S152" s="178">
        <v>0</v>
      </c>
      <c r="T152" s="179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0" t="s">
        <v>355</v>
      </c>
      <c r="AT152" s="180" t="s">
        <v>199</v>
      </c>
      <c r="AU152" s="180" t="s">
        <v>86</v>
      </c>
      <c r="AY152" s="18" t="s">
        <v>170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84</v>
      </c>
      <c r="BK152" s="181">
        <f>ROUND(I152*H152,2)</f>
        <v>0</v>
      </c>
      <c r="BL152" s="18" t="s">
        <v>273</v>
      </c>
      <c r="BM152" s="180" t="s">
        <v>3123</v>
      </c>
    </row>
    <row r="153" spans="1:65" s="14" customFormat="1" ht="10.199999999999999">
      <c r="B153" s="190"/>
      <c r="D153" s="183" t="s">
        <v>179</v>
      </c>
      <c r="E153" s="191" t="s">
        <v>1</v>
      </c>
      <c r="F153" s="192" t="s">
        <v>3124</v>
      </c>
      <c r="H153" s="193">
        <v>12.1</v>
      </c>
      <c r="I153" s="194"/>
      <c r="L153" s="190"/>
      <c r="M153" s="195"/>
      <c r="N153" s="196"/>
      <c r="O153" s="196"/>
      <c r="P153" s="196"/>
      <c r="Q153" s="196"/>
      <c r="R153" s="196"/>
      <c r="S153" s="196"/>
      <c r="T153" s="197"/>
      <c r="AT153" s="191" t="s">
        <v>179</v>
      </c>
      <c r="AU153" s="191" t="s">
        <v>86</v>
      </c>
      <c r="AV153" s="14" t="s">
        <v>86</v>
      </c>
      <c r="AW153" s="14" t="s">
        <v>32</v>
      </c>
      <c r="AX153" s="14" t="s">
        <v>84</v>
      </c>
      <c r="AY153" s="191" t="s">
        <v>170</v>
      </c>
    </row>
    <row r="154" spans="1:65" s="2" customFormat="1" ht="21.75" customHeight="1">
      <c r="A154" s="33"/>
      <c r="B154" s="167"/>
      <c r="C154" s="206" t="s">
        <v>234</v>
      </c>
      <c r="D154" s="206" t="s">
        <v>199</v>
      </c>
      <c r="E154" s="207" t="s">
        <v>1086</v>
      </c>
      <c r="F154" s="208" t="s">
        <v>1087</v>
      </c>
      <c r="G154" s="209" t="s">
        <v>244</v>
      </c>
      <c r="H154" s="210">
        <v>6.6</v>
      </c>
      <c r="I154" s="211"/>
      <c r="J154" s="212">
        <f>ROUND(I154*H154,2)</f>
        <v>0</v>
      </c>
      <c r="K154" s="213"/>
      <c r="L154" s="214"/>
      <c r="M154" s="215" t="s">
        <v>1</v>
      </c>
      <c r="N154" s="216" t="s">
        <v>42</v>
      </c>
      <c r="O154" s="59"/>
      <c r="P154" s="178">
        <f>O154*H154</f>
        <v>0</v>
      </c>
      <c r="Q154" s="178">
        <v>3.2000000000000003E-4</v>
      </c>
      <c r="R154" s="178">
        <f>Q154*H154</f>
        <v>2.1120000000000002E-3</v>
      </c>
      <c r="S154" s="178">
        <v>0</v>
      </c>
      <c r="T154" s="17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355</v>
      </c>
      <c r="AT154" s="180" t="s">
        <v>199</v>
      </c>
      <c r="AU154" s="180" t="s">
        <v>86</v>
      </c>
      <c r="AY154" s="18" t="s">
        <v>170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84</v>
      </c>
      <c r="BK154" s="181">
        <f>ROUND(I154*H154,2)</f>
        <v>0</v>
      </c>
      <c r="BL154" s="18" t="s">
        <v>273</v>
      </c>
      <c r="BM154" s="180" t="s">
        <v>3125</v>
      </c>
    </row>
    <row r="155" spans="1:65" s="14" customFormat="1" ht="10.199999999999999">
      <c r="B155" s="190"/>
      <c r="D155" s="183" t="s">
        <v>179</v>
      </c>
      <c r="E155" s="191" t="s">
        <v>1</v>
      </c>
      <c r="F155" s="192" t="s">
        <v>1232</v>
      </c>
      <c r="H155" s="193">
        <v>6.6</v>
      </c>
      <c r="I155" s="194"/>
      <c r="L155" s="190"/>
      <c r="M155" s="195"/>
      <c r="N155" s="196"/>
      <c r="O155" s="196"/>
      <c r="P155" s="196"/>
      <c r="Q155" s="196"/>
      <c r="R155" s="196"/>
      <c r="S155" s="196"/>
      <c r="T155" s="197"/>
      <c r="AT155" s="191" t="s">
        <v>179</v>
      </c>
      <c r="AU155" s="191" t="s">
        <v>86</v>
      </c>
      <c r="AV155" s="14" t="s">
        <v>86</v>
      </c>
      <c r="AW155" s="14" t="s">
        <v>32</v>
      </c>
      <c r="AX155" s="14" t="s">
        <v>84</v>
      </c>
      <c r="AY155" s="191" t="s">
        <v>170</v>
      </c>
    </row>
    <row r="156" spans="1:65" s="2" customFormat="1" ht="21.75" customHeight="1">
      <c r="A156" s="33"/>
      <c r="B156" s="167"/>
      <c r="C156" s="168" t="s">
        <v>241</v>
      </c>
      <c r="D156" s="168" t="s">
        <v>173</v>
      </c>
      <c r="E156" s="169" t="s">
        <v>1090</v>
      </c>
      <c r="F156" s="170" t="s">
        <v>1091</v>
      </c>
      <c r="G156" s="171" t="s">
        <v>190</v>
      </c>
      <c r="H156" s="172">
        <v>2.9000000000000001E-2</v>
      </c>
      <c r="I156" s="173"/>
      <c r="J156" s="174">
        <f>ROUND(I156*H156,2)</f>
        <v>0</v>
      </c>
      <c r="K156" s="175"/>
      <c r="L156" s="34"/>
      <c r="M156" s="176" t="s">
        <v>1</v>
      </c>
      <c r="N156" s="177" t="s">
        <v>42</v>
      </c>
      <c r="O156" s="59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0" t="s">
        <v>273</v>
      </c>
      <c r="AT156" s="180" t="s">
        <v>173</v>
      </c>
      <c r="AU156" s="180" t="s">
        <v>86</v>
      </c>
      <c r="AY156" s="18" t="s">
        <v>170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8" t="s">
        <v>84</v>
      </c>
      <c r="BK156" s="181">
        <f>ROUND(I156*H156,2)</f>
        <v>0</v>
      </c>
      <c r="BL156" s="18" t="s">
        <v>273</v>
      </c>
      <c r="BM156" s="180" t="s">
        <v>3126</v>
      </c>
    </row>
    <row r="157" spans="1:65" s="12" customFormat="1" ht="22.8" customHeight="1">
      <c r="B157" s="154"/>
      <c r="D157" s="155" t="s">
        <v>76</v>
      </c>
      <c r="E157" s="165" t="s">
        <v>1093</v>
      </c>
      <c r="F157" s="165" t="s">
        <v>1094</v>
      </c>
      <c r="I157" s="157"/>
      <c r="J157" s="166">
        <f>BK157</f>
        <v>0</v>
      </c>
      <c r="L157" s="154"/>
      <c r="M157" s="159"/>
      <c r="N157" s="160"/>
      <c r="O157" s="160"/>
      <c r="P157" s="161">
        <f>SUM(P158:P194)</f>
        <v>0</v>
      </c>
      <c r="Q157" s="160"/>
      <c r="R157" s="161">
        <f>SUM(R158:R194)</f>
        <v>7.7802999999999983E-2</v>
      </c>
      <c r="S157" s="160"/>
      <c r="T157" s="162">
        <f>SUM(T158:T194)</f>
        <v>0</v>
      </c>
      <c r="AR157" s="155" t="s">
        <v>86</v>
      </c>
      <c r="AT157" s="163" t="s">
        <v>76</v>
      </c>
      <c r="AU157" s="163" t="s">
        <v>84</v>
      </c>
      <c r="AY157" s="155" t="s">
        <v>170</v>
      </c>
      <c r="BK157" s="164">
        <f>SUM(BK158:BK194)</f>
        <v>0</v>
      </c>
    </row>
    <row r="158" spans="1:65" s="2" customFormat="1" ht="16.5" customHeight="1">
      <c r="A158" s="33"/>
      <c r="B158" s="167"/>
      <c r="C158" s="168" t="s">
        <v>248</v>
      </c>
      <c r="D158" s="168" t="s">
        <v>173</v>
      </c>
      <c r="E158" s="169" t="s">
        <v>1108</v>
      </c>
      <c r="F158" s="170" t="s">
        <v>1109</v>
      </c>
      <c r="G158" s="171" t="s">
        <v>244</v>
      </c>
      <c r="H158" s="172">
        <v>5.9</v>
      </c>
      <c r="I158" s="173"/>
      <c r="J158" s="174">
        <f>ROUND(I158*H158,2)</f>
        <v>0</v>
      </c>
      <c r="K158" s="175"/>
      <c r="L158" s="34"/>
      <c r="M158" s="176" t="s">
        <v>1</v>
      </c>
      <c r="N158" s="177" t="s">
        <v>42</v>
      </c>
      <c r="O158" s="59"/>
      <c r="P158" s="178">
        <f>O158*H158</f>
        <v>0</v>
      </c>
      <c r="Q158" s="178">
        <v>5.9000000000000003E-4</v>
      </c>
      <c r="R158" s="178">
        <f>Q158*H158</f>
        <v>3.4810000000000006E-3</v>
      </c>
      <c r="S158" s="178">
        <v>0</v>
      </c>
      <c r="T158" s="179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0" t="s">
        <v>273</v>
      </c>
      <c r="AT158" s="180" t="s">
        <v>173</v>
      </c>
      <c r="AU158" s="180" t="s">
        <v>86</v>
      </c>
      <c r="AY158" s="18" t="s">
        <v>170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8" t="s">
        <v>84</v>
      </c>
      <c r="BK158" s="181">
        <f>ROUND(I158*H158,2)</f>
        <v>0</v>
      </c>
      <c r="BL158" s="18" t="s">
        <v>273</v>
      </c>
      <c r="BM158" s="180" t="s">
        <v>3127</v>
      </c>
    </row>
    <row r="159" spans="1:65" s="14" customFormat="1" ht="10.199999999999999">
      <c r="B159" s="190"/>
      <c r="D159" s="183" t="s">
        <v>179</v>
      </c>
      <c r="E159" s="191" t="s">
        <v>1</v>
      </c>
      <c r="F159" s="192" t="s">
        <v>3128</v>
      </c>
      <c r="H159" s="193">
        <v>5.9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1" t="s">
        <v>179</v>
      </c>
      <c r="AU159" s="191" t="s">
        <v>86</v>
      </c>
      <c r="AV159" s="14" t="s">
        <v>86</v>
      </c>
      <c r="AW159" s="14" t="s">
        <v>32</v>
      </c>
      <c r="AX159" s="14" t="s">
        <v>84</v>
      </c>
      <c r="AY159" s="191" t="s">
        <v>170</v>
      </c>
    </row>
    <row r="160" spans="1:65" s="2" customFormat="1" ht="16.5" customHeight="1">
      <c r="A160" s="33"/>
      <c r="B160" s="167"/>
      <c r="C160" s="168" t="s">
        <v>254</v>
      </c>
      <c r="D160" s="168" t="s">
        <v>173</v>
      </c>
      <c r="E160" s="169" t="s">
        <v>1112</v>
      </c>
      <c r="F160" s="170" t="s">
        <v>1113</v>
      </c>
      <c r="G160" s="171" t="s">
        <v>244</v>
      </c>
      <c r="H160" s="172">
        <v>15.8</v>
      </c>
      <c r="I160" s="173"/>
      <c r="J160" s="174">
        <f>ROUND(I160*H160,2)</f>
        <v>0</v>
      </c>
      <c r="K160" s="175"/>
      <c r="L160" s="34"/>
      <c r="M160" s="176" t="s">
        <v>1</v>
      </c>
      <c r="N160" s="177" t="s">
        <v>42</v>
      </c>
      <c r="O160" s="59"/>
      <c r="P160" s="178">
        <f>O160*H160</f>
        <v>0</v>
      </c>
      <c r="Q160" s="178">
        <v>1.2099999999999999E-3</v>
      </c>
      <c r="R160" s="178">
        <f>Q160*H160</f>
        <v>1.9118E-2</v>
      </c>
      <c r="S160" s="178">
        <v>0</v>
      </c>
      <c r="T160" s="179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0" t="s">
        <v>273</v>
      </c>
      <c r="AT160" s="180" t="s">
        <v>173</v>
      </c>
      <c r="AU160" s="180" t="s">
        <v>86</v>
      </c>
      <c r="AY160" s="18" t="s">
        <v>170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84</v>
      </c>
      <c r="BK160" s="181">
        <f>ROUND(I160*H160,2)</f>
        <v>0</v>
      </c>
      <c r="BL160" s="18" t="s">
        <v>273</v>
      </c>
      <c r="BM160" s="180" t="s">
        <v>3129</v>
      </c>
    </row>
    <row r="161" spans="1:65" s="14" customFormat="1" ht="10.199999999999999">
      <c r="B161" s="190"/>
      <c r="D161" s="183" t="s">
        <v>179</v>
      </c>
      <c r="E161" s="191" t="s">
        <v>1</v>
      </c>
      <c r="F161" s="192" t="s">
        <v>3130</v>
      </c>
      <c r="H161" s="193">
        <v>15.8</v>
      </c>
      <c r="I161" s="194"/>
      <c r="L161" s="190"/>
      <c r="M161" s="195"/>
      <c r="N161" s="196"/>
      <c r="O161" s="196"/>
      <c r="P161" s="196"/>
      <c r="Q161" s="196"/>
      <c r="R161" s="196"/>
      <c r="S161" s="196"/>
      <c r="T161" s="197"/>
      <c r="AT161" s="191" t="s">
        <v>179</v>
      </c>
      <c r="AU161" s="191" t="s">
        <v>86</v>
      </c>
      <c r="AV161" s="14" t="s">
        <v>86</v>
      </c>
      <c r="AW161" s="14" t="s">
        <v>32</v>
      </c>
      <c r="AX161" s="14" t="s">
        <v>84</v>
      </c>
      <c r="AY161" s="191" t="s">
        <v>170</v>
      </c>
    </row>
    <row r="162" spans="1:65" s="2" customFormat="1" ht="16.5" customHeight="1">
      <c r="A162" s="33"/>
      <c r="B162" s="167"/>
      <c r="C162" s="168" t="s">
        <v>259</v>
      </c>
      <c r="D162" s="168" t="s">
        <v>173</v>
      </c>
      <c r="E162" s="169" t="s">
        <v>1116</v>
      </c>
      <c r="F162" s="170" t="s">
        <v>1117</v>
      </c>
      <c r="G162" s="171" t="s">
        <v>244</v>
      </c>
      <c r="H162" s="172">
        <v>53.4</v>
      </c>
      <c r="I162" s="173"/>
      <c r="J162" s="174">
        <f>ROUND(I162*H162,2)</f>
        <v>0</v>
      </c>
      <c r="K162" s="175"/>
      <c r="L162" s="34"/>
      <c r="M162" s="176" t="s">
        <v>1</v>
      </c>
      <c r="N162" s="177" t="s">
        <v>42</v>
      </c>
      <c r="O162" s="59"/>
      <c r="P162" s="178">
        <f>O162*H162</f>
        <v>0</v>
      </c>
      <c r="Q162" s="178">
        <v>2.9E-4</v>
      </c>
      <c r="R162" s="178">
        <f>Q162*H162</f>
        <v>1.5486E-2</v>
      </c>
      <c r="S162" s="178">
        <v>0</v>
      </c>
      <c r="T162" s="179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0" t="s">
        <v>273</v>
      </c>
      <c r="AT162" s="180" t="s">
        <v>173</v>
      </c>
      <c r="AU162" s="180" t="s">
        <v>86</v>
      </c>
      <c r="AY162" s="18" t="s">
        <v>170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8" t="s">
        <v>84</v>
      </c>
      <c r="BK162" s="181">
        <f>ROUND(I162*H162,2)</f>
        <v>0</v>
      </c>
      <c r="BL162" s="18" t="s">
        <v>273</v>
      </c>
      <c r="BM162" s="180" t="s">
        <v>3131</v>
      </c>
    </row>
    <row r="163" spans="1:65" s="14" customFormat="1" ht="10.199999999999999">
      <c r="B163" s="190"/>
      <c r="D163" s="183" t="s">
        <v>179</v>
      </c>
      <c r="E163" s="191" t="s">
        <v>1</v>
      </c>
      <c r="F163" s="192" t="s">
        <v>3132</v>
      </c>
      <c r="H163" s="193">
        <v>53.4</v>
      </c>
      <c r="I163" s="194"/>
      <c r="L163" s="190"/>
      <c r="M163" s="195"/>
      <c r="N163" s="196"/>
      <c r="O163" s="196"/>
      <c r="P163" s="196"/>
      <c r="Q163" s="196"/>
      <c r="R163" s="196"/>
      <c r="S163" s="196"/>
      <c r="T163" s="197"/>
      <c r="AT163" s="191" t="s">
        <v>179</v>
      </c>
      <c r="AU163" s="191" t="s">
        <v>86</v>
      </c>
      <c r="AV163" s="14" t="s">
        <v>86</v>
      </c>
      <c r="AW163" s="14" t="s">
        <v>32</v>
      </c>
      <c r="AX163" s="14" t="s">
        <v>84</v>
      </c>
      <c r="AY163" s="191" t="s">
        <v>170</v>
      </c>
    </row>
    <row r="164" spans="1:65" s="2" customFormat="1" ht="16.5" customHeight="1">
      <c r="A164" s="33"/>
      <c r="B164" s="167"/>
      <c r="C164" s="168" t="s">
        <v>8</v>
      </c>
      <c r="D164" s="168" t="s">
        <v>173</v>
      </c>
      <c r="E164" s="169" t="s">
        <v>1120</v>
      </c>
      <c r="F164" s="170" t="s">
        <v>1121</v>
      </c>
      <c r="G164" s="171" t="s">
        <v>244</v>
      </c>
      <c r="H164" s="172">
        <v>15.1</v>
      </c>
      <c r="I164" s="173"/>
      <c r="J164" s="174">
        <f>ROUND(I164*H164,2)</f>
        <v>0</v>
      </c>
      <c r="K164" s="175"/>
      <c r="L164" s="34"/>
      <c r="M164" s="176" t="s">
        <v>1</v>
      </c>
      <c r="N164" s="177" t="s">
        <v>42</v>
      </c>
      <c r="O164" s="59"/>
      <c r="P164" s="178">
        <f>O164*H164</f>
        <v>0</v>
      </c>
      <c r="Q164" s="178">
        <v>3.5E-4</v>
      </c>
      <c r="R164" s="178">
        <f>Q164*H164</f>
        <v>5.2849999999999998E-3</v>
      </c>
      <c r="S164" s="178">
        <v>0</v>
      </c>
      <c r="T164" s="179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0" t="s">
        <v>273</v>
      </c>
      <c r="AT164" s="180" t="s">
        <v>173</v>
      </c>
      <c r="AU164" s="180" t="s">
        <v>86</v>
      </c>
      <c r="AY164" s="18" t="s">
        <v>170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84</v>
      </c>
      <c r="BK164" s="181">
        <f>ROUND(I164*H164,2)</f>
        <v>0</v>
      </c>
      <c r="BL164" s="18" t="s">
        <v>273</v>
      </c>
      <c r="BM164" s="180" t="s">
        <v>3133</v>
      </c>
    </row>
    <row r="165" spans="1:65" s="14" customFormat="1" ht="10.199999999999999">
      <c r="B165" s="190"/>
      <c r="D165" s="183" t="s">
        <v>179</v>
      </c>
      <c r="E165" s="191" t="s">
        <v>1</v>
      </c>
      <c r="F165" s="192" t="s">
        <v>3134</v>
      </c>
      <c r="H165" s="193">
        <v>15.1</v>
      </c>
      <c r="I165" s="194"/>
      <c r="L165" s="190"/>
      <c r="M165" s="195"/>
      <c r="N165" s="196"/>
      <c r="O165" s="196"/>
      <c r="P165" s="196"/>
      <c r="Q165" s="196"/>
      <c r="R165" s="196"/>
      <c r="S165" s="196"/>
      <c r="T165" s="197"/>
      <c r="AT165" s="191" t="s">
        <v>179</v>
      </c>
      <c r="AU165" s="191" t="s">
        <v>86</v>
      </c>
      <c r="AV165" s="14" t="s">
        <v>86</v>
      </c>
      <c r="AW165" s="14" t="s">
        <v>32</v>
      </c>
      <c r="AX165" s="14" t="s">
        <v>84</v>
      </c>
      <c r="AY165" s="191" t="s">
        <v>170</v>
      </c>
    </row>
    <row r="166" spans="1:65" s="2" customFormat="1" ht="16.5" customHeight="1">
      <c r="A166" s="33"/>
      <c r="B166" s="167"/>
      <c r="C166" s="168" t="s">
        <v>273</v>
      </c>
      <c r="D166" s="168" t="s">
        <v>173</v>
      </c>
      <c r="E166" s="169" t="s">
        <v>1123</v>
      </c>
      <c r="F166" s="170" t="s">
        <v>1124</v>
      </c>
      <c r="G166" s="171" t="s">
        <v>244</v>
      </c>
      <c r="H166" s="172">
        <v>1.3</v>
      </c>
      <c r="I166" s="173"/>
      <c r="J166" s="174">
        <f>ROUND(I166*H166,2)</f>
        <v>0</v>
      </c>
      <c r="K166" s="175"/>
      <c r="L166" s="34"/>
      <c r="M166" s="176" t="s">
        <v>1</v>
      </c>
      <c r="N166" s="177" t="s">
        <v>42</v>
      </c>
      <c r="O166" s="59"/>
      <c r="P166" s="178">
        <f>O166*H166</f>
        <v>0</v>
      </c>
      <c r="Q166" s="178">
        <v>5.6999999999999998E-4</v>
      </c>
      <c r="R166" s="178">
        <f>Q166*H166</f>
        <v>7.4100000000000001E-4</v>
      </c>
      <c r="S166" s="178">
        <v>0</v>
      </c>
      <c r="T166" s="179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0" t="s">
        <v>273</v>
      </c>
      <c r="AT166" s="180" t="s">
        <v>173</v>
      </c>
      <c r="AU166" s="180" t="s">
        <v>86</v>
      </c>
      <c r="AY166" s="18" t="s">
        <v>170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84</v>
      </c>
      <c r="BK166" s="181">
        <f>ROUND(I166*H166,2)</f>
        <v>0</v>
      </c>
      <c r="BL166" s="18" t="s">
        <v>273</v>
      </c>
      <c r="BM166" s="180" t="s">
        <v>3135</v>
      </c>
    </row>
    <row r="167" spans="1:65" s="14" customFormat="1" ht="10.199999999999999">
      <c r="B167" s="190"/>
      <c r="D167" s="183" t="s">
        <v>179</v>
      </c>
      <c r="E167" s="191" t="s">
        <v>1</v>
      </c>
      <c r="F167" s="192" t="s">
        <v>3136</v>
      </c>
      <c r="H167" s="193">
        <v>1.3</v>
      </c>
      <c r="I167" s="194"/>
      <c r="L167" s="190"/>
      <c r="M167" s="195"/>
      <c r="N167" s="196"/>
      <c r="O167" s="196"/>
      <c r="P167" s="196"/>
      <c r="Q167" s="196"/>
      <c r="R167" s="196"/>
      <c r="S167" s="196"/>
      <c r="T167" s="197"/>
      <c r="AT167" s="191" t="s">
        <v>179</v>
      </c>
      <c r="AU167" s="191" t="s">
        <v>86</v>
      </c>
      <c r="AV167" s="14" t="s">
        <v>86</v>
      </c>
      <c r="AW167" s="14" t="s">
        <v>32</v>
      </c>
      <c r="AX167" s="14" t="s">
        <v>84</v>
      </c>
      <c r="AY167" s="191" t="s">
        <v>170</v>
      </c>
    </row>
    <row r="168" spans="1:65" s="2" customFormat="1" ht="16.5" customHeight="1">
      <c r="A168" s="33"/>
      <c r="B168" s="167"/>
      <c r="C168" s="168" t="s">
        <v>280</v>
      </c>
      <c r="D168" s="168" t="s">
        <v>173</v>
      </c>
      <c r="E168" s="169" t="s">
        <v>1127</v>
      </c>
      <c r="F168" s="170" t="s">
        <v>1128</v>
      </c>
      <c r="G168" s="171" t="s">
        <v>244</v>
      </c>
      <c r="H168" s="172">
        <v>3.9</v>
      </c>
      <c r="I168" s="173"/>
      <c r="J168" s="174">
        <f>ROUND(I168*H168,2)</f>
        <v>0</v>
      </c>
      <c r="K168" s="175"/>
      <c r="L168" s="34"/>
      <c r="M168" s="176" t="s">
        <v>1</v>
      </c>
      <c r="N168" s="177" t="s">
        <v>42</v>
      </c>
      <c r="O168" s="59"/>
      <c r="P168" s="178">
        <f>O168*H168</f>
        <v>0</v>
      </c>
      <c r="Q168" s="178">
        <v>1.14E-3</v>
      </c>
      <c r="R168" s="178">
        <f>Q168*H168</f>
        <v>4.4459999999999994E-3</v>
      </c>
      <c r="S168" s="178">
        <v>0</v>
      </c>
      <c r="T168" s="179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0" t="s">
        <v>273</v>
      </c>
      <c r="AT168" s="180" t="s">
        <v>173</v>
      </c>
      <c r="AU168" s="180" t="s">
        <v>86</v>
      </c>
      <c r="AY168" s="18" t="s">
        <v>170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8" t="s">
        <v>84</v>
      </c>
      <c r="BK168" s="181">
        <f>ROUND(I168*H168,2)</f>
        <v>0</v>
      </c>
      <c r="BL168" s="18" t="s">
        <v>273</v>
      </c>
      <c r="BM168" s="180" t="s">
        <v>3137</v>
      </c>
    </row>
    <row r="169" spans="1:65" s="14" customFormat="1" ht="10.199999999999999">
      <c r="B169" s="190"/>
      <c r="D169" s="183" t="s">
        <v>179</v>
      </c>
      <c r="E169" s="191" t="s">
        <v>1</v>
      </c>
      <c r="F169" s="192" t="s">
        <v>3138</v>
      </c>
      <c r="H169" s="193">
        <v>3.9</v>
      </c>
      <c r="I169" s="194"/>
      <c r="L169" s="190"/>
      <c r="M169" s="195"/>
      <c r="N169" s="196"/>
      <c r="O169" s="196"/>
      <c r="P169" s="196"/>
      <c r="Q169" s="196"/>
      <c r="R169" s="196"/>
      <c r="S169" s="196"/>
      <c r="T169" s="197"/>
      <c r="AT169" s="191" t="s">
        <v>179</v>
      </c>
      <c r="AU169" s="191" t="s">
        <v>86</v>
      </c>
      <c r="AV169" s="14" t="s">
        <v>86</v>
      </c>
      <c r="AW169" s="14" t="s">
        <v>32</v>
      </c>
      <c r="AX169" s="14" t="s">
        <v>84</v>
      </c>
      <c r="AY169" s="191" t="s">
        <v>170</v>
      </c>
    </row>
    <row r="170" spans="1:65" s="2" customFormat="1" ht="16.5" customHeight="1">
      <c r="A170" s="33"/>
      <c r="B170" s="167"/>
      <c r="C170" s="168" t="s">
        <v>285</v>
      </c>
      <c r="D170" s="168" t="s">
        <v>173</v>
      </c>
      <c r="E170" s="169" t="s">
        <v>3139</v>
      </c>
      <c r="F170" s="170" t="s">
        <v>3140</v>
      </c>
      <c r="G170" s="171" t="s">
        <v>244</v>
      </c>
      <c r="H170" s="172">
        <v>9.4</v>
      </c>
      <c r="I170" s="173"/>
      <c r="J170" s="174">
        <f>ROUND(I170*H170,2)</f>
        <v>0</v>
      </c>
      <c r="K170" s="175"/>
      <c r="L170" s="34"/>
      <c r="M170" s="176" t="s">
        <v>1</v>
      </c>
      <c r="N170" s="177" t="s">
        <v>42</v>
      </c>
      <c r="O170" s="59"/>
      <c r="P170" s="178">
        <f>O170*H170</f>
        <v>0</v>
      </c>
      <c r="Q170" s="178">
        <v>1.1299999999999999E-3</v>
      </c>
      <c r="R170" s="178">
        <f>Q170*H170</f>
        <v>1.0621999999999999E-2</v>
      </c>
      <c r="S170" s="178">
        <v>0</v>
      </c>
      <c r="T170" s="179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0" t="s">
        <v>273</v>
      </c>
      <c r="AT170" s="180" t="s">
        <v>173</v>
      </c>
      <c r="AU170" s="180" t="s">
        <v>86</v>
      </c>
      <c r="AY170" s="18" t="s">
        <v>170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8" t="s">
        <v>84</v>
      </c>
      <c r="BK170" s="181">
        <f>ROUND(I170*H170,2)</f>
        <v>0</v>
      </c>
      <c r="BL170" s="18" t="s">
        <v>273</v>
      </c>
      <c r="BM170" s="180" t="s">
        <v>3141</v>
      </c>
    </row>
    <row r="171" spans="1:65" s="14" customFormat="1" ht="10.199999999999999">
      <c r="B171" s="190"/>
      <c r="D171" s="183" t="s">
        <v>179</v>
      </c>
      <c r="E171" s="191" t="s">
        <v>1</v>
      </c>
      <c r="F171" s="192" t="s">
        <v>3142</v>
      </c>
      <c r="H171" s="193">
        <v>9.4</v>
      </c>
      <c r="I171" s="194"/>
      <c r="L171" s="190"/>
      <c r="M171" s="195"/>
      <c r="N171" s="196"/>
      <c r="O171" s="196"/>
      <c r="P171" s="196"/>
      <c r="Q171" s="196"/>
      <c r="R171" s="196"/>
      <c r="S171" s="196"/>
      <c r="T171" s="197"/>
      <c r="AT171" s="191" t="s">
        <v>179</v>
      </c>
      <c r="AU171" s="191" t="s">
        <v>86</v>
      </c>
      <c r="AV171" s="14" t="s">
        <v>86</v>
      </c>
      <c r="AW171" s="14" t="s">
        <v>32</v>
      </c>
      <c r="AX171" s="14" t="s">
        <v>84</v>
      </c>
      <c r="AY171" s="191" t="s">
        <v>170</v>
      </c>
    </row>
    <row r="172" spans="1:65" s="2" customFormat="1" ht="16.5" customHeight="1">
      <c r="A172" s="33"/>
      <c r="B172" s="167"/>
      <c r="C172" s="168" t="s">
        <v>289</v>
      </c>
      <c r="D172" s="168" t="s">
        <v>173</v>
      </c>
      <c r="E172" s="169" t="s">
        <v>1131</v>
      </c>
      <c r="F172" s="170" t="s">
        <v>1132</v>
      </c>
      <c r="G172" s="171" t="s">
        <v>297</v>
      </c>
      <c r="H172" s="172">
        <v>9</v>
      </c>
      <c r="I172" s="173"/>
      <c r="J172" s="174">
        <f>ROUND(I172*H172,2)</f>
        <v>0</v>
      </c>
      <c r="K172" s="175"/>
      <c r="L172" s="34"/>
      <c r="M172" s="176" t="s">
        <v>1</v>
      </c>
      <c r="N172" s="177" t="s">
        <v>42</v>
      </c>
      <c r="O172" s="59"/>
      <c r="P172" s="178">
        <f>O172*H172</f>
        <v>0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0" t="s">
        <v>273</v>
      </c>
      <c r="AT172" s="180" t="s">
        <v>173</v>
      </c>
      <c r="AU172" s="180" t="s">
        <v>86</v>
      </c>
      <c r="AY172" s="18" t="s">
        <v>170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8" t="s">
        <v>84</v>
      </c>
      <c r="BK172" s="181">
        <f>ROUND(I172*H172,2)</f>
        <v>0</v>
      </c>
      <c r="BL172" s="18" t="s">
        <v>273</v>
      </c>
      <c r="BM172" s="180" t="s">
        <v>3143</v>
      </c>
    </row>
    <row r="173" spans="1:65" s="14" customFormat="1" ht="10.199999999999999">
      <c r="B173" s="190"/>
      <c r="D173" s="183" t="s">
        <v>179</v>
      </c>
      <c r="E173" s="191" t="s">
        <v>1</v>
      </c>
      <c r="F173" s="192" t="s">
        <v>3144</v>
      </c>
      <c r="H173" s="193">
        <v>9</v>
      </c>
      <c r="I173" s="194"/>
      <c r="L173" s="190"/>
      <c r="M173" s="195"/>
      <c r="N173" s="196"/>
      <c r="O173" s="196"/>
      <c r="P173" s="196"/>
      <c r="Q173" s="196"/>
      <c r="R173" s="196"/>
      <c r="S173" s="196"/>
      <c r="T173" s="197"/>
      <c r="AT173" s="191" t="s">
        <v>179</v>
      </c>
      <c r="AU173" s="191" t="s">
        <v>86</v>
      </c>
      <c r="AV173" s="14" t="s">
        <v>86</v>
      </c>
      <c r="AW173" s="14" t="s">
        <v>32</v>
      </c>
      <c r="AX173" s="14" t="s">
        <v>84</v>
      </c>
      <c r="AY173" s="191" t="s">
        <v>170</v>
      </c>
    </row>
    <row r="174" spans="1:65" s="2" customFormat="1" ht="16.5" customHeight="1">
      <c r="A174" s="33"/>
      <c r="B174" s="167"/>
      <c r="C174" s="168" t="s">
        <v>294</v>
      </c>
      <c r="D174" s="168" t="s">
        <v>173</v>
      </c>
      <c r="E174" s="169" t="s">
        <v>1135</v>
      </c>
      <c r="F174" s="170" t="s">
        <v>1136</v>
      </c>
      <c r="G174" s="171" t="s">
        <v>297</v>
      </c>
      <c r="H174" s="172">
        <v>5</v>
      </c>
      <c r="I174" s="173"/>
      <c r="J174" s="174">
        <f>ROUND(I174*H174,2)</f>
        <v>0</v>
      </c>
      <c r="K174" s="175"/>
      <c r="L174" s="34"/>
      <c r="M174" s="176" t="s">
        <v>1</v>
      </c>
      <c r="N174" s="177" t="s">
        <v>42</v>
      </c>
      <c r="O174" s="59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0" t="s">
        <v>273</v>
      </c>
      <c r="AT174" s="180" t="s">
        <v>173</v>
      </c>
      <c r="AU174" s="180" t="s">
        <v>86</v>
      </c>
      <c r="AY174" s="18" t="s">
        <v>170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8" t="s">
        <v>84</v>
      </c>
      <c r="BK174" s="181">
        <f>ROUND(I174*H174,2)</f>
        <v>0</v>
      </c>
      <c r="BL174" s="18" t="s">
        <v>273</v>
      </c>
      <c r="BM174" s="180" t="s">
        <v>3145</v>
      </c>
    </row>
    <row r="175" spans="1:65" s="14" customFormat="1" ht="10.199999999999999">
      <c r="B175" s="190"/>
      <c r="D175" s="183" t="s">
        <v>179</v>
      </c>
      <c r="E175" s="191" t="s">
        <v>1</v>
      </c>
      <c r="F175" s="192" t="s">
        <v>3146</v>
      </c>
      <c r="H175" s="193">
        <v>5</v>
      </c>
      <c r="I175" s="194"/>
      <c r="L175" s="190"/>
      <c r="M175" s="195"/>
      <c r="N175" s="196"/>
      <c r="O175" s="196"/>
      <c r="P175" s="196"/>
      <c r="Q175" s="196"/>
      <c r="R175" s="196"/>
      <c r="S175" s="196"/>
      <c r="T175" s="197"/>
      <c r="AT175" s="191" t="s">
        <v>179</v>
      </c>
      <c r="AU175" s="191" t="s">
        <v>86</v>
      </c>
      <c r="AV175" s="14" t="s">
        <v>86</v>
      </c>
      <c r="AW175" s="14" t="s">
        <v>32</v>
      </c>
      <c r="AX175" s="14" t="s">
        <v>84</v>
      </c>
      <c r="AY175" s="191" t="s">
        <v>170</v>
      </c>
    </row>
    <row r="176" spans="1:65" s="2" customFormat="1" ht="21.75" customHeight="1">
      <c r="A176" s="33"/>
      <c r="B176" s="167"/>
      <c r="C176" s="168" t="s">
        <v>7</v>
      </c>
      <c r="D176" s="168" t="s">
        <v>173</v>
      </c>
      <c r="E176" s="169" t="s">
        <v>1139</v>
      </c>
      <c r="F176" s="170" t="s">
        <v>1140</v>
      </c>
      <c r="G176" s="171" t="s">
        <v>297</v>
      </c>
      <c r="H176" s="172">
        <v>1</v>
      </c>
      <c r="I176" s="173"/>
      <c r="J176" s="174">
        <f>ROUND(I176*H176,2)</f>
        <v>0</v>
      </c>
      <c r="K176" s="175"/>
      <c r="L176" s="34"/>
      <c r="M176" s="176" t="s">
        <v>1</v>
      </c>
      <c r="N176" s="177" t="s">
        <v>42</v>
      </c>
      <c r="O176" s="59"/>
      <c r="P176" s="178">
        <f>O176*H176</f>
        <v>0</v>
      </c>
      <c r="Q176" s="178">
        <v>1.48E-3</v>
      </c>
      <c r="R176" s="178">
        <f>Q176*H176</f>
        <v>1.48E-3</v>
      </c>
      <c r="S176" s="178">
        <v>0</v>
      </c>
      <c r="T176" s="17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0" t="s">
        <v>273</v>
      </c>
      <c r="AT176" s="180" t="s">
        <v>173</v>
      </c>
      <c r="AU176" s="180" t="s">
        <v>86</v>
      </c>
      <c r="AY176" s="18" t="s">
        <v>170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8" t="s">
        <v>84</v>
      </c>
      <c r="BK176" s="181">
        <f>ROUND(I176*H176,2)</f>
        <v>0</v>
      </c>
      <c r="BL176" s="18" t="s">
        <v>273</v>
      </c>
      <c r="BM176" s="180" t="s">
        <v>3147</v>
      </c>
    </row>
    <row r="177" spans="1:65" s="14" customFormat="1" ht="10.199999999999999">
      <c r="B177" s="190"/>
      <c r="D177" s="183" t="s">
        <v>179</v>
      </c>
      <c r="E177" s="191" t="s">
        <v>1</v>
      </c>
      <c r="F177" s="192" t="s">
        <v>84</v>
      </c>
      <c r="H177" s="193">
        <v>1</v>
      </c>
      <c r="I177" s="194"/>
      <c r="L177" s="190"/>
      <c r="M177" s="195"/>
      <c r="N177" s="196"/>
      <c r="O177" s="196"/>
      <c r="P177" s="196"/>
      <c r="Q177" s="196"/>
      <c r="R177" s="196"/>
      <c r="S177" s="196"/>
      <c r="T177" s="197"/>
      <c r="AT177" s="191" t="s">
        <v>179</v>
      </c>
      <c r="AU177" s="191" t="s">
        <v>86</v>
      </c>
      <c r="AV177" s="14" t="s">
        <v>86</v>
      </c>
      <c r="AW177" s="14" t="s">
        <v>32</v>
      </c>
      <c r="AX177" s="14" t="s">
        <v>84</v>
      </c>
      <c r="AY177" s="191" t="s">
        <v>170</v>
      </c>
    </row>
    <row r="178" spans="1:65" s="2" customFormat="1" ht="33" customHeight="1">
      <c r="A178" s="33"/>
      <c r="B178" s="167"/>
      <c r="C178" s="168" t="s">
        <v>304</v>
      </c>
      <c r="D178" s="168" t="s">
        <v>173</v>
      </c>
      <c r="E178" s="169" t="s">
        <v>1142</v>
      </c>
      <c r="F178" s="170" t="s">
        <v>1143</v>
      </c>
      <c r="G178" s="171" t="s">
        <v>297</v>
      </c>
      <c r="H178" s="172">
        <v>3</v>
      </c>
      <c r="I178" s="173"/>
      <c r="J178" s="174">
        <f>ROUND(I178*H178,2)</f>
        <v>0</v>
      </c>
      <c r="K178" s="175"/>
      <c r="L178" s="34"/>
      <c r="M178" s="176" t="s">
        <v>1</v>
      </c>
      <c r="N178" s="177" t="s">
        <v>42</v>
      </c>
      <c r="O178" s="59"/>
      <c r="P178" s="178">
        <f>O178*H178</f>
        <v>0</v>
      </c>
      <c r="Q178" s="178">
        <v>9.0000000000000006E-5</v>
      </c>
      <c r="R178" s="178">
        <f>Q178*H178</f>
        <v>2.7E-4</v>
      </c>
      <c r="S178" s="178">
        <v>0</v>
      </c>
      <c r="T178" s="179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0" t="s">
        <v>273</v>
      </c>
      <c r="AT178" s="180" t="s">
        <v>173</v>
      </c>
      <c r="AU178" s="180" t="s">
        <v>86</v>
      </c>
      <c r="AY178" s="18" t="s">
        <v>170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84</v>
      </c>
      <c r="BK178" s="181">
        <f>ROUND(I178*H178,2)</f>
        <v>0</v>
      </c>
      <c r="BL178" s="18" t="s">
        <v>273</v>
      </c>
      <c r="BM178" s="180" t="s">
        <v>3148</v>
      </c>
    </row>
    <row r="179" spans="1:65" s="14" customFormat="1" ht="10.199999999999999">
      <c r="B179" s="190"/>
      <c r="D179" s="183" t="s">
        <v>179</v>
      </c>
      <c r="E179" s="191" t="s">
        <v>1</v>
      </c>
      <c r="F179" s="192" t="s">
        <v>171</v>
      </c>
      <c r="H179" s="193">
        <v>3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1" t="s">
        <v>179</v>
      </c>
      <c r="AU179" s="191" t="s">
        <v>86</v>
      </c>
      <c r="AV179" s="14" t="s">
        <v>86</v>
      </c>
      <c r="AW179" s="14" t="s">
        <v>32</v>
      </c>
      <c r="AX179" s="14" t="s">
        <v>84</v>
      </c>
      <c r="AY179" s="191" t="s">
        <v>170</v>
      </c>
    </row>
    <row r="180" spans="1:65" s="2" customFormat="1" ht="21.75" customHeight="1">
      <c r="A180" s="33"/>
      <c r="B180" s="167"/>
      <c r="C180" s="168" t="s">
        <v>314</v>
      </c>
      <c r="D180" s="168" t="s">
        <v>173</v>
      </c>
      <c r="E180" s="169" t="s">
        <v>1145</v>
      </c>
      <c r="F180" s="170" t="s">
        <v>1146</v>
      </c>
      <c r="G180" s="171" t="s">
        <v>297</v>
      </c>
      <c r="H180" s="172">
        <v>12</v>
      </c>
      <c r="I180" s="173"/>
      <c r="J180" s="174">
        <f>ROUND(I180*H180,2)</f>
        <v>0</v>
      </c>
      <c r="K180" s="175"/>
      <c r="L180" s="34"/>
      <c r="M180" s="176" t="s">
        <v>1</v>
      </c>
      <c r="N180" s="177" t="s">
        <v>42</v>
      </c>
      <c r="O180" s="59"/>
      <c r="P180" s="178">
        <f>O180*H180</f>
        <v>0</v>
      </c>
      <c r="Q180" s="178">
        <v>2.3000000000000001E-4</v>
      </c>
      <c r="R180" s="178">
        <f>Q180*H180</f>
        <v>2.7600000000000003E-3</v>
      </c>
      <c r="S180" s="178">
        <v>0</v>
      </c>
      <c r="T180" s="179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0" t="s">
        <v>273</v>
      </c>
      <c r="AT180" s="180" t="s">
        <v>173</v>
      </c>
      <c r="AU180" s="180" t="s">
        <v>86</v>
      </c>
      <c r="AY180" s="18" t="s">
        <v>170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8" t="s">
        <v>84</v>
      </c>
      <c r="BK180" s="181">
        <f>ROUND(I180*H180,2)</f>
        <v>0</v>
      </c>
      <c r="BL180" s="18" t="s">
        <v>273</v>
      </c>
      <c r="BM180" s="180" t="s">
        <v>3149</v>
      </c>
    </row>
    <row r="181" spans="1:65" s="14" customFormat="1" ht="10.199999999999999">
      <c r="B181" s="190"/>
      <c r="D181" s="183" t="s">
        <v>179</v>
      </c>
      <c r="E181" s="191" t="s">
        <v>1</v>
      </c>
      <c r="F181" s="192" t="s">
        <v>248</v>
      </c>
      <c r="H181" s="193">
        <v>12</v>
      </c>
      <c r="I181" s="194"/>
      <c r="L181" s="190"/>
      <c r="M181" s="195"/>
      <c r="N181" s="196"/>
      <c r="O181" s="196"/>
      <c r="P181" s="196"/>
      <c r="Q181" s="196"/>
      <c r="R181" s="196"/>
      <c r="S181" s="196"/>
      <c r="T181" s="197"/>
      <c r="AT181" s="191" t="s">
        <v>179</v>
      </c>
      <c r="AU181" s="191" t="s">
        <v>86</v>
      </c>
      <c r="AV181" s="14" t="s">
        <v>86</v>
      </c>
      <c r="AW181" s="14" t="s">
        <v>32</v>
      </c>
      <c r="AX181" s="14" t="s">
        <v>84</v>
      </c>
      <c r="AY181" s="191" t="s">
        <v>170</v>
      </c>
    </row>
    <row r="182" spans="1:65" s="2" customFormat="1" ht="33" customHeight="1">
      <c r="A182" s="33"/>
      <c r="B182" s="167"/>
      <c r="C182" s="168" t="s">
        <v>319</v>
      </c>
      <c r="D182" s="168" t="s">
        <v>173</v>
      </c>
      <c r="E182" s="169" t="s">
        <v>3150</v>
      </c>
      <c r="F182" s="170" t="s">
        <v>3151</v>
      </c>
      <c r="G182" s="171" t="s">
        <v>297</v>
      </c>
      <c r="H182" s="172">
        <v>2</v>
      </c>
      <c r="I182" s="173"/>
      <c r="J182" s="174">
        <f>ROUND(I182*H182,2)</f>
        <v>0</v>
      </c>
      <c r="K182" s="175"/>
      <c r="L182" s="34"/>
      <c r="M182" s="176" t="s">
        <v>1</v>
      </c>
      <c r="N182" s="177" t="s">
        <v>42</v>
      </c>
      <c r="O182" s="59"/>
      <c r="P182" s="178">
        <f>O182*H182</f>
        <v>0</v>
      </c>
      <c r="Q182" s="178">
        <v>5.0000000000000001E-3</v>
      </c>
      <c r="R182" s="178">
        <f>Q182*H182</f>
        <v>0.01</v>
      </c>
      <c r="S182" s="178">
        <v>0</v>
      </c>
      <c r="T182" s="17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0" t="s">
        <v>273</v>
      </c>
      <c r="AT182" s="180" t="s">
        <v>173</v>
      </c>
      <c r="AU182" s="180" t="s">
        <v>86</v>
      </c>
      <c r="AY182" s="18" t="s">
        <v>170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8" t="s">
        <v>84</v>
      </c>
      <c r="BK182" s="181">
        <f>ROUND(I182*H182,2)</f>
        <v>0</v>
      </c>
      <c r="BL182" s="18" t="s">
        <v>273</v>
      </c>
      <c r="BM182" s="180" t="s">
        <v>3152</v>
      </c>
    </row>
    <row r="183" spans="1:65" s="14" customFormat="1" ht="10.199999999999999">
      <c r="B183" s="190"/>
      <c r="D183" s="183" t="s">
        <v>179</v>
      </c>
      <c r="E183" s="191" t="s">
        <v>1</v>
      </c>
      <c r="F183" s="192" t="s">
        <v>1247</v>
      </c>
      <c r="H183" s="193">
        <v>2</v>
      </c>
      <c r="I183" s="194"/>
      <c r="L183" s="190"/>
      <c r="M183" s="195"/>
      <c r="N183" s="196"/>
      <c r="O183" s="196"/>
      <c r="P183" s="196"/>
      <c r="Q183" s="196"/>
      <c r="R183" s="196"/>
      <c r="S183" s="196"/>
      <c r="T183" s="197"/>
      <c r="AT183" s="191" t="s">
        <v>179</v>
      </c>
      <c r="AU183" s="191" t="s">
        <v>86</v>
      </c>
      <c r="AV183" s="14" t="s">
        <v>86</v>
      </c>
      <c r="AW183" s="14" t="s">
        <v>32</v>
      </c>
      <c r="AX183" s="14" t="s">
        <v>84</v>
      </c>
      <c r="AY183" s="191" t="s">
        <v>170</v>
      </c>
    </row>
    <row r="184" spans="1:65" s="2" customFormat="1" ht="16.5" customHeight="1">
      <c r="A184" s="33"/>
      <c r="B184" s="167"/>
      <c r="C184" s="168" t="s">
        <v>324</v>
      </c>
      <c r="D184" s="168" t="s">
        <v>173</v>
      </c>
      <c r="E184" s="169" t="s">
        <v>3153</v>
      </c>
      <c r="F184" s="170" t="s">
        <v>3154</v>
      </c>
      <c r="G184" s="171" t="s">
        <v>297</v>
      </c>
      <c r="H184" s="172">
        <v>1</v>
      </c>
      <c r="I184" s="173"/>
      <c r="J184" s="174">
        <f>ROUND(I184*H184,2)</f>
        <v>0</v>
      </c>
      <c r="K184" s="175"/>
      <c r="L184" s="34"/>
      <c r="M184" s="176" t="s">
        <v>1</v>
      </c>
      <c r="N184" s="177" t="s">
        <v>42</v>
      </c>
      <c r="O184" s="59"/>
      <c r="P184" s="178">
        <f>O184*H184</f>
        <v>0</v>
      </c>
      <c r="Q184" s="178">
        <v>1.6000000000000001E-4</v>
      </c>
      <c r="R184" s="178">
        <f>Q184*H184</f>
        <v>1.6000000000000001E-4</v>
      </c>
      <c r="S184" s="178">
        <v>0</v>
      </c>
      <c r="T184" s="179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0" t="s">
        <v>273</v>
      </c>
      <c r="AT184" s="180" t="s">
        <v>173</v>
      </c>
      <c r="AU184" s="180" t="s">
        <v>86</v>
      </c>
      <c r="AY184" s="18" t="s">
        <v>170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8" t="s">
        <v>84</v>
      </c>
      <c r="BK184" s="181">
        <f>ROUND(I184*H184,2)</f>
        <v>0</v>
      </c>
      <c r="BL184" s="18" t="s">
        <v>273</v>
      </c>
      <c r="BM184" s="180" t="s">
        <v>3155</v>
      </c>
    </row>
    <row r="185" spans="1:65" s="14" customFormat="1" ht="10.199999999999999">
      <c r="B185" s="190"/>
      <c r="D185" s="183" t="s">
        <v>179</v>
      </c>
      <c r="E185" s="191" t="s">
        <v>1</v>
      </c>
      <c r="F185" s="192" t="s">
        <v>84</v>
      </c>
      <c r="H185" s="193">
        <v>1</v>
      </c>
      <c r="I185" s="194"/>
      <c r="L185" s="190"/>
      <c r="M185" s="195"/>
      <c r="N185" s="196"/>
      <c r="O185" s="196"/>
      <c r="P185" s="196"/>
      <c r="Q185" s="196"/>
      <c r="R185" s="196"/>
      <c r="S185" s="196"/>
      <c r="T185" s="197"/>
      <c r="AT185" s="191" t="s">
        <v>179</v>
      </c>
      <c r="AU185" s="191" t="s">
        <v>86</v>
      </c>
      <c r="AV185" s="14" t="s">
        <v>86</v>
      </c>
      <c r="AW185" s="14" t="s">
        <v>32</v>
      </c>
      <c r="AX185" s="14" t="s">
        <v>84</v>
      </c>
      <c r="AY185" s="191" t="s">
        <v>170</v>
      </c>
    </row>
    <row r="186" spans="1:65" s="2" customFormat="1" ht="16.5" customHeight="1">
      <c r="A186" s="33"/>
      <c r="B186" s="167"/>
      <c r="C186" s="168" t="s">
        <v>328</v>
      </c>
      <c r="D186" s="168" t="s">
        <v>173</v>
      </c>
      <c r="E186" s="169" t="s">
        <v>3156</v>
      </c>
      <c r="F186" s="170" t="s">
        <v>3157</v>
      </c>
      <c r="G186" s="171" t="s">
        <v>297</v>
      </c>
      <c r="H186" s="172">
        <v>3</v>
      </c>
      <c r="I186" s="173"/>
      <c r="J186" s="174">
        <f>ROUND(I186*H186,2)</f>
        <v>0</v>
      </c>
      <c r="K186" s="175"/>
      <c r="L186" s="34"/>
      <c r="M186" s="176" t="s">
        <v>1</v>
      </c>
      <c r="N186" s="177" t="s">
        <v>42</v>
      </c>
      <c r="O186" s="59"/>
      <c r="P186" s="178">
        <f>O186*H186</f>
        <v>0</v>
      </c>
      <c r="Q186" s="178">
        <v>2.9E-4</v>
      </c>
      <c r="R186" s="178">
        <f>Q186*H186</f>
        <v>8.7000000000000001E-4</v>
      </c>
      <c r="S186" s="178">
        <v>0</v>
      </c>
      <c r="T186" s="179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0" t="s">
        <v>273</v>
      </c>
      <c r="AT186" s="180" t="s">
        <v>173</v>
      </c>
      <c r="AU186" s="180" t="s">
        <v>86</v>
      </c>
      <c r="AY186" s="18" t="s">
        <v>170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8" t="s">
        <v>84</v>
      </c>
      <c r="BK186" s="181">
        <f>ROUND(I186*H186,2)</f>
        <v>0</v>
      </c>
      <c r="BL186" s="18" t="s">
        <v>273</v>
      </c>
      <c r="BM186" s="180" t="s">
        <v>3158</v>
      </c>
    </row>
    <row r="187" spans="1:65" s="14" customFormat="1" ht="10.199999999999999">
      <c r="B187" s="190"/>
      <c r="D187" s="183" t="s">
        <v>179</v>
      </c>
      <c r="E187" s="191" t="s">
        <v>1</v>
      </c>
      <c r="F187" s="192" t="s">
        <v>1264</v>
      </c>
      <c r="H187" s="193">
        <v>3</v>
      </c>
      <c r="I187" s="194"/>
      <c r="L187" s="190"/>
      <c r="M187" s="195"/>
      <c r="N187" s="196"/>
      <c r="O187" s="196"/>
      <c r="P187" s="196"/>
      <c r="Q187" s="196"/>
      <c r="R187" s="196"/>
      <c r="S187" s="196"/>
      <c r="T187" s="197"/>
      <c r="AT187" s="191" t="s">
        <v>179</v>
      </c>
      <c r="AU187" s="191" t="s">
        <v>86</v>
      </c>
      <c r="AV187" s="14" t="s">
        <v>86</v>
      </c>
      <c r="AW187" s="14" t="s">
        <v>32</v>
      </c>
      <c r="AX187" s="14" t="s">
        <v>84</v>
      </c>
      <c r="AY187" s="191" t="s">
        <v>170</v>
      </c>
    </row>
    <row r="188" spans="1:65" s="2" customFormat="1" ht="16.5" customHeight="1">
      <c r="A188" s="33"/>
      <c r="B188" s="167"/>
      <c r="C188" s="168" t="s">
        <v>333</v>
      </c>
      <c r="D188" s="168" t="s">
        <v>173</v>
      </c>
      <c r="E188" s="169" t="s">
        <v>3159</v>
      </c>
      <c r="F188" s="170" t="s">
        <v>3160</v>
      </c>
      <c r="G188" s="171" t="s">
        <v>297</v>
      </c>
      <c r="H188" s="172">
        <v>1</v>
      </c>
      <c r="I188" s="173"/>
      <c r="J188" s="174">
        <f>ROUND(I188*H188,2)</f>
        <v>0</v>
      </c>
      <c r="K188" s="175"/>
      <c r="L188" s="34"/>
      <c r="M188" s="176" t="s">
        <v>1</v>
      </c>
      <c r="N188" s="177" t="s">
        <v>42</v>
      </c>
      <c r="O188" s="59"/>
      <c r="P188" s="178">
        <f>O188*H188</f>
        <v>0</v>
      </c>
      <c r="Q188" s="178">
        <v>1.7000000000000001E-4</v>
      </c>
      <c r="R188" s="178">
        <f>Q188*H188</f>
        <v>1.7000000000000001E-4</v>
      </c>
      <c r="S188" s="178">
        <v>0</v>
      </c>
      <c r="T188" s="179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0" t="s">
        <v>273</v>
      </c>
      <c r="AT188" s="180" t="s">
        <v>173</v>
      </c>
      <c r="AU188" s="180" t="s">
        <v>86</v>
      </c>
      <c r="AY188" s="18" t="s">
        <v>170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8" t="s">
        <v>84</v>
      </c>
      <c r="BK188" s="181">
        <f>ROUND(I188*H188,2)</f>
        <v>0</v>
      </c>
      <c r="BL188" s="18" t="s">
        <v>273</v>
      </c>
      <c r="BM188" s="180" t="s">
        <v>3161</v>
      </c>
    </row>
    <row r="189" spans="1:65" s="14" customFormat="1" ht="10.199999999999999">
      <c r="B189" s="190"/>
      <c r="D189" s="183" t="s">
        <v>179</v>
      </c>
      <c r="E189" s="191" t="s">
        <v>1</v>
      </c>
      <c r="F189" s="192" t="s">
        <v>84</v>
      </c>
      <c r="H189" s="193">
        <v>1</v>
      </c>
      <c r="I189" s="194"/>
      <c r="L189" s="190"/>
      <c r="M189" s="195"/>
      <c r="N189" s="196"/>
      <c r="O189" s="196"/>
      <c r="P189" s="196"/>
      <c r="Q189" s="196"/>
      <c r="R189" s="196"/>
      <c r="S189" s="196"/>
      <c r="T189" s="197"/>
      <c r="AT189" s="191" t="s">
        <v>179</v>
      </c>
      <c r="AU189" s="191" t="s">
        <v>86</v>
      </c>
      <c r="AV189" s="14" t="s">
        <v>86</v>
      </c>
      <c r="AW189" s="14" t="s">
        <v>32</v>
      </c>
      <c r="AX189" s="14" t="s">
        <v>84</v>
      </c>
      <c r="AY189" s="191" t="s">
        <v>170</v>
      </c>
    </row>
    <row r="190" spans="1:65" s="2" customFormat="1" ht="21.75" customHeight="1">
      <c r="A190" s="33"/>
      <c r="B190" s="167"/>
      <c r="C190" s="168" t="s">
        <v>337</v>
      </c>
      <c r="D190" s="168" t="s">
        <v>173</v>
      </c>
      <c r="E190" s="169" t="s">
        <v>3162</v>
      </c>
      <c r="F190" s="170" t="s">
        <v>3163</v>
      </c>
      <c r="G190" s="171" t="s">
        <v>244</v>
      </c>
      <c r="H190" s="172">
        <v>104.8</v>
      </c>
      <c r="I190" s="173"/>
      <c r="J190" s="174">
        <f>ROUND(I190*H190,2)</f>
        <v>0</v>
      </c>
      <c r="K190" s="175"/>
      <c r="L190" s="34"/>
      <c r="M190" s="176" t="s">
        <v>1</v>
      </c>
      <c r="N190" s="177" t="s">
        <v>42</v>
      </c>
      <c r="O190" s="59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0" t="s">
        <v>273</v>
      </c>
      <c r="AT190" s="180" t="s">
        <v>173</v>
      </c>
      <c r="AU190" s="180" t="s">
        <v>86</v>
      </c>
      <c r="AY190" s="18" t="s">
        <v>170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8" t="s">
        <v>84</v>
      </c>
      <c r="BK190" s="181">
        <f>ROUND(I190*H190,2)</f>
        <v>0</v>
      </c>
      <c r="BL190" s="18" t="s">
        <v>273</v>
      </c>
      <c r="BM190" s="180" t="s">
        <v>3164</v>
      </c>
    </row>
    <row r="191" spans="1:65" s="14" customFormat="1" ht="10.199999999999999">
      <c r="B191" s="190"/>
      <c r="D191" s="183" t="s">
        <v>179</v>
      </c>
      <c r="E191" s="191" t="s">
        <v>1</v>
      </c>
      <c r="F191" s="192" t="s">
        <v>3165</v>
      </c>
      <c r="H191" s="193">
        <v>104.8</v>
      </c>
      <c r="I191" s="194"/>
      <c r="L191" s="190"/>
      <c r="M191" s="195"/>
      <c r="N191" s="196"/>
      <c r="O191" s="196"/>
      <c r="P191" s="196"/>
      <c r="Q191" s="196"/>
      <c r="R191" s="196"/>
      <c r="S191" s="196"/>
      <c r="T191" s="197"/>
      <c r="AT191" s="191" t="s">
        <v>179</v>
      </c>
      <c r="AU191" s="191" t="s">
        <v>86</v>
      </c>
      <c r="AV191" s="14" t="s">
        <v>86</v>
      </c>
      <c r="AW191" s="14" t="s">
        <v>32</v>
      </c>
      <c r="AX191" s="14" t="s">
        <v>84</v>
      </c>
      <c r="AY191" s="191" t="s">
        <v>170</v>
      </c>
    </row>
    <row r="192" spans="1:65" s="2" customFormat="1" ht="33" customHeight="1">
      <c r="A192" s="33"/>
      <c r="B192" s="167"/>
      <c r="C192" s="168" t="s">
        <v>342</v>
      </c>
      <c r="D192" s="168" t="s">
        <v>173</v>
      </c>
      <c r="E192" s="169" t="s">
        <v>1155</v>
      </c>
      <c r="F192" s="170" t="s">
        <v>1156</v>
      </c>
      <c r="G192" s="171" t="s">
        <v>244</v>
      </c>
      <c r="H192" s="172">
        <v>9.4</v>
      </c>
      <c r="I192" s="173"/>
      <c r="J192" s="174">
        <f>ROUND(I192*H192,2)</f>
        <v>0</v>
      </c>
      <c r="K192" s="175"/>
      <c r="L192" s="34"/>
      <c r="M192" s="176" t="s">
        <v>1</v>
      </c>
      <c r="N192" s="177" t="s">
        <v>42</v>
      </c>
      <c r="O192" s="59"/>
      <c r="P192" s="178">
        <f>O192*H192</f>
        <v>0</v>
      </c>
      <c r="Q192" s="178">
        <v>3.1E-4</v>
      </c>
      <c r="R192" s="178">
        <f>Q192*H192</f>
        <v>2.9139999999999999E-3</v>
      </c>
      <c r="S192" s="178">
        <v>0</v>
      </c>
      <c r="T192" s="179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0" t="s">
        <v>273</v>
      </c>
      <c r="AT192" s="180" t="s">
        <v>173</v>
      </c>
      <c r="AU192" s="180" t="s">
        <v>86</v>
      </c>
      <c r="AY192" s="18" t="s">
        <v>170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8" t="s">
        <v>84</v>
      </c>
      <c r="BK192" s="181">
        <f>ROUND(I192*H192,2)</f>
        <v>0</v>
      </c>
      <c r="BL192" s="18" t="s">
        <v>273</v>
      </c>
      <c r="BM192" s="180" t="s">
        <v>3166</v>
      </c>
    </row>
    <row r="193" spans="1:65" s="14" customFormat="1" ht="10.199999999999999">
      <c r="B193" s="190"/>
      <c r="D193" s="183" t="s">
        <v>179</v>
      </c>
      <c r="E193" s="191" t="s">
        <v>1</v>
      </c>
      <c r="F193" s="192" t="s">
        <v>3142</v>
      </c>
      <c r="H193" s="193">
        <v>9.4</v>
      </c>
      <c r="I193" s="194"/>
      <c r="L193" s="190"/>
      <c r="M193" s="195"/>
      <c r="N193" s="196"/>
      <c r="O193" s="196"/>
      <c r="P193" s="196"/>
      <c r="Q193" s="196"/>
      <c r="R193" s="196"/>
      <c r="S193" s="196"/>
      <c r="T193" s="197"/>
      <c r="AT193" s="191" t="s">
        <v>179</v>
      </c>
      <c r="AU193" s="191" t="s">
        <v>86</v>
      </c>
      <c r="AV193" s="14" t="s">
        <v>86</v>
      </c>
      <c r="AW193" s="14" t="s">
        <v>32</v>
      </c>
      <c r="AX193" s="14" t="s">
        <v>84</v>
      </c>
      <c r="AY193" s="191" t="s">
        <v>170</v>
      </c>
    </row>
    <row r="194" spans="1:65" s="2" customFormat="1" ht="21.75" customHeight="1">
      <c r="A194" s="33"/>
      <c r="B194" s="167"/>
      <c r="C194" s="168" t="s">
        <v>346</v>
      </c>
      <c r="D194" s="168" t="s">
        <v>173</v>
      </c>
      <c r="E194" s="169" t="s">
        <v>1159</v>
      </c>
      <c r="F194" s="170" t="s">
        <v>1160</v>
      </c>
      <c r="G194" s="171" t="s">
        <v>190</v>
      </c>
      <c r="H194" s="172">
        <v>7.8E-2</v>
      </c>
      <c r="I194" s="173"/>
      <c r="J194" s="174">
        <f>ROUND(I194*H194,2)</f>
        <v>0</v>
      </c>
      <c r="K194" s="175"/>
      <c r="L194" s="34"/>
      <c r="M194" s="176" t="s">
        <v>1</v>
      </c>
      <c r="N194" s="177" t="s">
        <v>42</v>
      </c>
      <c r="O194" s="59"/>
      <c r="P194" s="178">
        <f>O194*H194</f>
        <v>0</v>
      </c>
      <c r="Q194" s="178">
        <v>0</v>
      </c>
      <c r="R194" s="178">
        <f>Q194*H194</f>
        <v>0</v>
      </c>
      <c r="S194" s="178">
        <v>0</v>
      </c>
      <c r="T194" s="17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0" t="s">
        <v>273</v>
      </c>
      <c r="AT194" s="180" t="s">
        <v>173</v>
      </c>
      <c r="AU194" s="180" t="s">
        <v>86</v>
      </c>
      <c r="AY194" s="18" t="s">
        <v>170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8" t="s">
        <v>84</v>
      </c>
      <c r="BK194" s="181">
        <f>ROUND(I194*H194,2)</f>
        <v>0</v>
      </c>
      <c r="BL194" s="18" t="s">
        <v>273</v>
      </c>
      <c r="BM194" s="180" t="s">
        <v>3167</v>
      </c>
    </row>
    <row r="195" spans="1:65" s="12" customFormat="1" ht="22.8" customHeight="1">
      <c r="B195" s="154"/>
      <c r="D195" s="155" t="s">
        <v>76</v>
      </c>
      <c r="E195" s="165" t="s">
        <v>1162</v>
      </c>
      <c r="F195" s="165" t="s">
        <v>1163</v>
      </c>
      <c r="I195" s="157"/>
      <c r="J195" s="166">
        <f>BK195</f>
        <v>0</v>
      </c>
      <c r="L195" s="154"/>
      <c r="M195" s="159"/>
      <c r="N195" s="160"/>
      <c r="O195" s="160"/>
      <c r="P195" s="161">
        <f>SUM(P196:P266)</f>
        <v>0</v>
      </c>
      <c r="Q195" s="160"/>
      <c r="R195" s="161">
        <f>SUM(R196:R266)</f>
        <v>0.24671299999999988</v>
      </c>
      <c r="S195" s="160"/>
      <c r="T195" s="162">
        <f>SUM(T196:T266)</f>
        <v>0</v>
      </c>
      <c r="AR195" s="155" t="s">
        <v>86</v>
      </c>
      <c r="AT195" s="163" t="s">
        <v>76</v>
      </c>
      <c r="AU195" s="163" t="s">
        <v>84</v>
      </c>
      <c r="AY195" s="155" t="s">
        <v>170</v>
      </c>
      <c r="BK195" s="164">
        <f>SUM(BK196:BK266)</f>
        <v>0</v>
      </c>
    </row>
    <row r="196" spans="1:65" s="2" customFormat="1" ht="21.75" customHeight="1">
      <c r="A196" s="33"/>
      <c r="B196" s="167"/>
      <c r="C196" s="168" t="s">
        <v>350</v>
      </c>
      <c r="D196" s="168" t="s">
        <v>173</v>
      </c>
      <c r="E196" s="169" t="s">
        <v>1164</v>
      </c>
      <c r="F196" s="170" t="s">
        <v>1165</v>
      </c>
      <c r="G196" s="171" t="s">
        <v>244</v>
      </c>
      <c r="H196" s="172">
        <v>9.4</v>
      </c>
      <c r="I196" s="173"/>
      <c r="J196" s="174">
        <f>ROUND(I196*H196,2)</f>
        <v>0</v>
      </c>
      <c r="K196" s="175"/>
      <c r="L196" s="34"/>
      <c r="M196" s="176" t="s">
        <v>1</v>
      </c>
      <c r="N196" s="177" t="s">
        <v>42</v>
      </c>
      <c r="O196" s="59"/>
      <c r="P196" s="178">
        <f>O196*H196</f>
        <v>0</v>
      </c>
      <c r="Q196" s="178">
        <v>3.0899999999999999E-3</v>
      </c>
      <c r="R196" s="178">
        <f>Q196*H196</f>
        <v>2.9045999999999999E-2</v>
      </c>
      <c r="S196" s="178">
        <v>0</v>
      </c>
      <c r="T196" s="179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0" t="s">
        <v>273</v>
      </c>
      <c r="AT196" s="180" t="s">
        <v>173</v>
      </c>
      <c r="AU196" s="180" t="s">
        <v>86</v>
      </c>
      <c r="AY196" s="18" t="s">
        <v>170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8" t="s">
        <v>84</v>
      </c>
      <c r="BK196" s="181">
        <f>ROUND(I196*H196,2)</f>
        <v>0</v>
      </c>
      <c r="BL196" s="18" t="s">
        <v>273</v>
      </c>
      <c r="BM196" s="180" t="s">
        <v>3168</v>
      </c>
    </row>
    <row r="197" spans="1:65" s="14" customFormat="1" ht="10.199999999999999">
      <c r="B197" s="190"/>
      <c r="D197" s="183" t="s">
        <v>179</v>
      </c>
      <c r="E197" s="191" t="s">
        <v>1</v>
      </c>
      <c r="F197" s="192" t="s">
        <v>3169</v>
      </c>
      <c r="H197" s="193">
        <v>9.4</v>
      </c>
      <c r="I197" s="194"/>
      <c r="L197" s="190"/>
      <c r="M197" s="195"/>
      <c r="N197" s="196"/>
      <c r="O197" s="196"/>
      <c r="P197" s="196"/>
      <c r="Q197" s="196"/>
      <c r="R197" s="196"/>
      <c r="S197" s="196"/>
      <c r="T197" s="197"/>
      <c r="AT197" s="191" t="s">
        <v>179</v>
      </c>
      <c r="AU197" s="191" t="s">
        <v>86</v>
      </c>
      <c r="AV197" s="14" t="s">
        <v>86</v>
      </c>
      <c r="AW197" s="14" t="s">
        <v>32</v>
      </c>
      <c r="AX197" s="14" t="s">
        <v>84</v>
      </c>
      <c r="AY197" s="191" t="s">
        <v>170</v>
      </c>
    </row>
    <row r="198" spans="1:65" s="2" customFormat="1" ht="21.75" customHeight="1">
      <c r="A198" s="33"/>
      <c r="B198" s="167"/>
      <c r="C198" s="168" t="s">
        <v>355</v>
      </c>
      <c r="D198" s="168" t="s">
        <v>173</v>
      </c>
      <c r="E198" s="169" t="s">
        <v>1192</v>
      </c>
      <c r="F198" s="170" t="s">
        <v>1193</v>
      </c>
      <c r="G198" s="171" t="s">
        <v>244</v>
      </c>
      <c r="H198" s="172">
        <v>148.9</v>
      </c>
      <c r="I198" s="173"/>
      <c r="J198" s="174">
        <f>ROUND(I198*H198,2)</f>
        <v>0</v>
      </c>
      <c r="K198" s="175"/>
      <c r="L198" s="34"/>
      <c r="M198" s="176" t="s">
        <v>1</v>
      </c>
      <c r="N198" s="177" t="s">
        <v>42</v>
      </c>
      <c r="O198" s="59"/>
      <c r="P198" s="178">
        <f>O198*H198</f>
        <v>0</v>
      </c>
      <c r="Q198" s="178">
        <v>6.6E-4</v>
      </c>
      <c r="R198" s="178">
        <f>Q198*H198</f>
        <v>9.8274E-2</v>
      </c>
      <c r="S198" s="178">
        <v>0</v>
      </c>
      <c r="T198" s="179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0" t="s">
        <v>273</v>
      </c>
      <c r="AT198" s="180" t="s">
        <v>173</v>
      </c>
      <c r="AU198" s="180" t="s">
        <v>86</v>
      </c>
      <c r="AY198" s="18" t="s">
        <v>170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84</v>
      </c>
      <c r="BK198" s="181">
        <f>ROUND(I198*H198,2)</f>
        <v>0</v>
      </c>
      <c r="BL198" s="18" t="s">
        <v>273</v>
      </c>
      <c r="BM198" s="180" t="s">
        <v>3170</v>
      </c>
    </row>
    <row r="199" spans="1:65" s="14" customFormat="1" ht="10.199999999999999">
      <c r="B199" s="190"/>
      <c r="D199" s="183" t="s">
        <v>179</v>
      </c>
      <c r="E199" s="191" t="s">
        <v>1</v>
      </c>
      <c r="F199" s="192" t="s">
        <v>3171</v>
      </c>
      <c r="H199" s="193">
        <v>148.9</v>
      </c>
      <c r="I199" s="194"/>
      <c r="L199" s="190"/>
      <c r="M199" s="195"/>
      <c r="N199" s="196"/>
      <c r="O199" s="196"/>
      <c r="P199" s="196"/>
      <c r="Q199" s="196"/>
      <c r="R199" s="196"/>
      <c r="S199" s="196"/>
      <c r="T199" s="197"/>
      <c r="AT199" s="191" t="s">
        <v>179</v>
      </c>
      <c r="AU199" s="191" t="s">
        <v>86</v>
      </c>
      <c r="AV199" s="14" t="s">
        <v>86</v>
      </c>
      <c r="AW199" s="14" t="s">
        <v>32</v>
      </c>
      <c r="AX199" s="14" t="s">
        <v>84</v>
      </c>
      <c r="AY199" s="191" t="s">
        <v>170</v>
      </c>
    </row>
    <row r="200" spans="1:65" s="2" customFormat="1" ht="21.75" customHeight="1">
      <c r="A200" s="33"/>
      <c r="B200" s="167"/>
      <c r="C200" s="168" t="s">
        <v>359</v>
      </c>
      <c r="D200" s="168" t="s">
        <v>173</v>
      </c>
      <c r="E200" s="169" t="s">
        <v>1196</v>
      </c>
      <c r="F200" s="170" t="s">
        <v>1197</v>
      </c>
      <c r="G200" s="171" t="s">
        <v>244</v>
      </c>
      <c r="H200" s="172">
        <v>25.2</v>
      </c>
      <c r="I200" s="173"/>
      <c r="J200" s="174">
        <f>ROUND(I200*H200,2)</f>
        <v>0</v>
      </c>
      <c r="K200" s="175"/>
      <c r="L200" s="34"/>
      <c r="M200" s="176" t="s">
        <v>1</v>
      </c>
      <c r="N200" s="177" t="s">
        <v>42</v>
      </c>
      <c r="O200" s="59"/>
      <c r="P200" s="178">
        <f>O200*H200</f>
        <v>0</v>
      </c>
      <c r="Q200" s="178">
        <v>9.1E-4</v>
      </c>
      <c r="R200" s="178">
        <f>Q200*H200</f>
        <v>2.2932000000000001E-2</v>
      </c>
      <c r="S200" s="178">
        <v>0</v>
      </c>
      <c r="T200" s="17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0" t="s">
        <v>273</v>
      </c>
      <c r="AT200" s="180" t="s">
        <v>173</v>
      </c>
      <c r="AU200" s="180" t="s">
        <v>86</v>
      </c>
      <c r="AY200" s="18" t="s">
        <v>170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8" t="s">
        <v>84</v>
      </c>
      <c r="BK200" s="181">
        <f>ROUND(I200*H200,2)</f>
        <v>0</v>
      </c>
      <c r="BL200" s="18" t="s">
        <v>273</v>
      </c>
      <c r="BM200" s="180" t="s">
        <v>3172</v>
      </c>
    </row>
    <row r="201" spans="1:65" s="14" customFormat="1" ht="10.199999999999999">
      <c r="B201" s="190"/>
      <c r="D201" s="183" t="s">
        <v>179</v>
      </c>
      <c r="E201" s="191" t="s">
        <v>1</v>
      </c>
      <c r="F201" s="192" t="s">
        <v>3173</v>
      </c>
      <c r="H201" s="193">
        <v>25.2</v>
      </c>
      <c r="I201" s="194"/>
      <c r="L201" s="190"/>
      <c r="M201" s="195"/>
      <c r="N201" s="196"/>
      <c r="O201" s="196"/>
      <c r="P201" s="196"/>
      <c r="Q201" s="196"/>
      <c r="R201" s="196"/>
      <c r="S201" s="196"/>
      <c r="T201" s="197"/>
      <c r="AT201" s="191" t="s">
        <v>179</v>
      </c>
      <c r="AU201" s="191" t="s">
        <v>86</v>
      </c>
      <c r="AV201" s="14" t="s">
        <v>86</v>
      </c>
      <c r="AW201" s="14" t="s">
        <v>32</v>
      </c>
      <c r="AX201" s="14" t="s">
        <v>84</v>
      </c>
      <c r="AY201" s="191" t="s">
        <v>170</v>
      </c>
    </row>
    <row r="202" spans="1:65" s="2" customFormat="1" ht="21.75" customHeight="1">
      <c r="A202" s="33"/>
      <c r="B202" s="167"/>
      <c r="C202" s="168" t="s">
        <v>364</v>
      </c>
      <c r="D202" s="168" t="s">
        <v>173</v>
      </c>
      <c r="E202" s="169" t="s">
        <v>1200</v>
      </c>
      <c r="F202" s="170" t="s">
        <v>1201</v>
      </c>
      <c r="G202" s="171" t="s">
        <v>244</v>
      </c>
      <c r="H202" s="172">
        <v>15</v>
      </c>
      <c r="I202" s="173"/>
      <c r="J202" s="174">
        <f>ROUND(I202*H202,2)</f>
        <v>0</v>
      </c>
      <c r="K202" s="175"/>
      <c r="L202" s="34"/>
      <c r="M202" s="176" t="s">
        <v>1</v>
      </c>
      <c r="N202" s="177" t="s">
        <v>42</v>
      </c>
      <c r="O202" s="59"/>
      <c r="P202" s="178">
        <f>O202*H202</f>
        <v>0</v>
      </c>
      <c r="Q202" s="178">
        <v>1.1900000000000001E-3</v>
      </c>
      <c r="R202" s="178">
        <f>Q202*H202</f>
        <v>1.7850000000000001E-2</v>
      </c>
      <c r="S202" s="178">
        <v>0</v>
      </c>
      <c r="T202" s="179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0" t="s">
        <v>273</v>
      </c>
      <c r="AT202" s="180" t="s">
        <v>173</v>
      </c>
      <c r="AU202" s="180" t="s">
        <v>86</v>
      </c>
      <c r="AY202" s="18" t="s">
        <v>170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8" t="s">
        <v>84</v>
      </c>
      <c r="BK202" s="181">
        <f>ROUND(I202*H202,2)</f>
        <v>0</v>
      </c>
      <c r="BL202" s="18" t="s">
        <v>273</v>
      </c>
      <c r="BM202" s="180" t="s">
        <v>3174</v>
      </c>
    </row>
    <row r="203" spans="1:65" s="14" customFormat="1" ht="10.199999999999999">
      <c r="B203" s="190"/>
      <c r="D203" s="183" t="s">
        <v>179</v>
      </c>
      <c r="E203" s="191" t="s">
        <v>1</v>
      </c>
      <c r="F203" s="192" t="s">
        <v>3175</v>
      </c>
      <c r="H203" s="193">
        <v>15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179</v>
      </c>
      <c r="AU203" s="191" t="s">
        <v>86</v>
      </c>
      <c r="AV203" s="14" t="s">
        <v>86</v>
      </c>
      <c r="AW203" s="14" t="s">
        <v>32</v>
      </c>
      <c r="AX203" s="14" t="s">
        <v>84</v>
      </c>
      <c r="AY203" s="191" t="s">
        <v>170</v>
      </c>
    </row>
    <row r="204" spans="1:65" s="2" customFormat="1" ht="33" customHeight="1">
      <c r="A204" s="33"/>
      <c r="B204" s="167"/>
      <c r="C204" s="168" t="s">
        <v>372</v>
      </c>
      <c r="D204" s="168" t="s">
        <v>173</v>
      </c>
      <c r="E204" s="169" t="s">
        <v>1212</v>
      </c>
      <c r="F204" s="170" t="s">
        <v>1213</v>
      </c>
      <c r="G204" s="171" t="s">
        <v>244</v>
      </c>
      <c r="H204" s="172">
        <v>32.6</v>
      </c>
      <c r="I204" s="173"/>
      <c r="J204" s="174">
        <f>ROUND(I204*H204,2)</f>
        <v>0</v>
      </c>
      <c r="K204" s="175"/>
      <c r="L204" s="34"/>
      <c r="M204" s="176" t="s">
        <v>1</v>
      </c>
      <c r="N204" s="177" t="s">
        <v>42</v>
      </c>
      <c r="O204" s="59"/>
      <c r="P204" s="178">
        <f>O204*H204</f>
        <v>0</v>
      </c>
      <c r="Q204" s="178">
        <v>5.0000000000000002E-5</v>
      </c>
      <c r="R204" s="178">
        <f>Q204*H204</f>
        <v>1.6300000000000002E-3</v>
      </c>
      <c r="S204" s="178">
        <v>0</v>
      </c>
      <c r="T204" s="179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0" t="s">
        <v>273</v>
      </c>
      <c r="AT204" s="180" t="s">
        <v>173</v>
      </c>
      <c r="AU204" s="180" t="s">
        <v>86</v>
      </c>
      <c r="AY204" s="18" t="s">
        <v>170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8" t="s">
        <v>84</v>
      </c>
      <c r="BK204" s="181">
        <f>ROUND(I204*H204,2)</f>
        <v>0</v>
      </c>
      <c r="BL204" s="18" t="s">
        <v>273</v>
      </c>
      <c r="BM204" s="180" t="s">
        <v>3176</v>
      </c>
    </row>
    <row r="205" spans="1:65" s="14" customFormat="1" ht="10.199999999999999">
      <c r="B205" s="190"/>
      <c r="D205" s="183" t="s">
        <v>179</v>
      </c>
      <c r="E205" s="191" t="s">
        <v>1</v>
      </c>
      <c r="F205" s="192" t="s">
        <v>3177</v>
      </c>
      <c r="H205" s="193">
        <v>32.6</v>
      </c>
      <c r="I205" s="194"/>
      <c r="L205" s="190"/>
      <c r="M205" s="195"/>
      <c r="N205" s="196"/>
      <c r="O205" s="196"/>
      <c r="P205" s="196"/>
      <c r="Q205" s="196"/>
      <c r="R205" s="196"/>
      <c r="S205" s="196"/>
      <c r="T205" s="197"/>
      <c r="AT205" s="191" t="s">
        <v>179</v>
      </c>
      <c r="AU205" s="191" t="s">
        <v>86</v>
      </c>
      <c r="AV205" s="14" t="s">
        <v>86</v>
      </c>
      <c r="AW205" s="14" t="s">
        <v>32</v>
      </c>
      <c r="AX205" s="14" t="s">
        <v>84</v>
      </c>
      <c r="AY205" s="191" t="s">
        <v>170</v>
      </c>
    </row>
    <row r="206" spans="1:65" s="2" customFormat="1" ht="33" customHeight="1">
      <c r="A206" s="33"/>
      <c r="B206" s="167"/>
      <c r="C206" s="168" t="s">
        <v>379</v>
      </c>
      <c r="D206" s="168" t="s">
        <v>173</v>
      </c>
      <c r="E206" s="169" t="s">
        <v>1216</v>
      </c>
      <c r="F206" s="170" t="s">
        <v>1217</v>
      </c>
      <c r="G206" s="171" t="s">
        <v>244</v>
      </c>
      <c r="H206" s="172">
        <v>2.5</v>
      </c>
      <c r="I206" s="173"/>
      <c r="J206" s="174">
        <f>ROUND(I206*H206,2)</f>
        <v>0</v>
      </c>
      <c r="K206" s="175"/>
      <c r="L206" s="34"/>
      <c r="M206" s="176" t="s">
        <v>1</v>
      </c>
      <c r="N206" s="177" t="s">
        <v>42</v>
      </c>
      <c r="O206" s="59"/>
      <c r="P206" s="178">
        <f>O206*H206</f>
        <v>0</v>
      </c>
      <c r="Q206" s="178">
        <v>6.9999999999999994E-5</v>
      </c>
      <c r="R206" s="178">
        <f>Q206*H206</f>
        <v>1.7499999999999997E-4</v>
      </c>
      <c r="S206" s="178">
        <v>0</v>
      </c>
      <c r="T206" s="179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0" t="s">
        <v>273</v>
      </c>
      <c r="AT206" s="180" t="s">
        <v>173</v>
      </c>
      <c r="AU206" s="180" t="s">
        <v>86</v>
      </c>
      <c r="AY206" s="18" t="s">
        <v>170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8" t="s">
        <v>84</v>
      </c>
      <c r="BK206" s="181">
        <f>ROUND(I206*H206,2)</f>
        <v>0</v>
      </c>
      <c r="BL206" s="18" t="s">
        <v>273</v>
      </c>
      <c r="BM206" s="180" t="s">
        <v>3178</v>
      </c>
    </row>
    <row r="207" spans="1:65" s="14" customFormat="1" ht="10.199999999999999">
      <c r="B207" s="190"/>
      <c r="D207" s="183" t="s">
        <v>179</v>
      </c>
      <c r="E207" s="191" t="s">
        <v>1</v>
      </c>
      <c r="F207" s="192" t="s">
        <v>3179</v>
      </c>
      <c r="H207" s="193">
        <v>2.5</v>
      </c>
      <c r="I207" s="194"/>
      <c r="L207" s="190"/>
      <c r="M207" s="195"/>
      <c r="N207" s="196"/>
      <c r="O207" s="196"/>
      <c r="P207" s="196"/>
      <c r="Q207" s="196"/>
      <c r="R207" s="196"/>
      <c r="S207" s="196"/>
      <c r="T207" s="197"/>
      <c r="AT207" s="191" t="s">
        <v>179</v>
      </c>
      <c r="AU207" s="191" t="s">
        <v>86</v>
      </c>
      <c r="AV207" s="14" t="s">
        <v>86</v>
      </c>
      <c r="AW207" s="14" t="s">
        <v>32</v>
      </c>
      <c r="AX207" s="14" t="s">
        <v>84</v>
      </c>
      <c r="AY207" s="191" t="s">
        <v>170</v>
      </c>
    </row>
    <row r="208" spans="1:65" s="2" customFormat="1" ht="33" customHeight="1">
      <c r="A208" s="33"/>
      <c r="B208" s="167"/>
      <c r="C208" s="168" t="s">
        <v>384</v>
      </c>
      <c r="D208" s="168" t="s">
        <v>173</v>
      </c>
      <c r="E208" s="169" t="s">
        <v>1219</v>
      </c>
      <c r="F208" s="170" t="s">
        <v>1220</v>
      </c>
      <c r="G208" s="171" t="s">
        <v>244</v>
      </c>
      <c r="H208" s="172">
        <v>18.899999999999999</v>
      </c>
      <c r="I208" s="173"/>
      <c r="J208" s="174">
        <f>ROUND(I208*H208,2)</f>
        <v>0</v>
      </c>
      <c r="K208" s="175"/>
      <c r="L208" s="34"/>
      <c r="M208" s="176" t="s">
        <v>1</v>
      </c>
      <c r="N208" s="177" t="s">
        <v>42</v>
      </c>
      <c r="O208" s="59"/>
      <c r="P208" s="178">
        <f>O208*H208</f>
        <v>0</v>
      </c>
      <c r="Q208" s="178">
        <v>6.9999999999999994E-5</v>
      </c>
      <c r="R208" s="178">
        <f>Q208*H208</f>
        <v>1.3229999999999997E-3</v>
      </c>
      <c r="S208" s="178">
        <v>0</v>
      </c>
      <c r="T208" s="17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0" t="s">
        <v>273</v>
      </c>
      <c r="AT208" s="180" t="s">
        <v>173</v>
      </c>
      <c r="AU208" s="180" t="s">
        <v>86</v>
      </c>
      <c r="AY208" s="18" t="s">
        <v>170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8" t="s">
        <v>84</v>
      </c>
      <c r="BK208" s="181">
        <f>ROUND(I208*H208,2)</f>
        <v>0</v>
      </c>
      <c r="BL208" s="18" t="s">
        <v>273</v>
      </c>
      <c r="BM208" s="180" t="s">
        <v>3180</v>
      </c>
    </row>
    <row r="209" spans="1:65" s="14" customFormat="1" ht="10.199999999999999">
      <c r="B209" s="190"/>
      <c r="D209" s="183" t="s">
        <v>179</v>
      </c>
      <c r="E209" s="191" t="s">
        <v>1</v>
      </c>
      <c r="F209" s="192" t="s">
        <v>3181</v>
      </c>
      <c r="H209" s="193">
        <v>18.899999999999999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179</v>
      </c>
      <c r="AU209" s="191" t="s">
        <v>86</v>
      </c>
      <c r="AV209" s="14" t="s">
        <v>86</v>
      </c>
      <c r="AW209" s="14" t="s">
        <v>32</v>
      </c>
      <c r="AX209" s="14" t="s">
        <v>84</v>
      </c>
      <c r="AY209" s="191" t="s">
        <v>170</v>
      </c>
    </row>
    <row r="210" spans="1:65" s="2" customFormat="1" ht="33" customHeight="1">
      <c r="A210" s="33"/>
      <c r="B210" s="167"/>
      <c r="C210" s="168" t="s">
        <v>393</v>
      </c>
      <c r="D210" s="168" t="s">
        <v>173</v>
      </c>
      <c r="E210" s="169" t="s">
        <v>1222</v>
      </c>
      <c r="F210" s="170" t="s">
        <v>1223</v>
      </c>
      <c r="G210" s="171" t="s">
        <v>244</v>
      </c>
      <c r="H210" s="172">
        <v>5.9</v>
      </c>
      <c r="I210" s="173"/>
      <c r="J210" s="174">
        <f>ROUND(I210*H210,2)</f>
        <v>0</v>
      </c>
      <c r="K210" s="175"/>
      <c r="L210" s="34"/>
      <c r="M210" s="176" t="s">
        <v>1</v>
      </c>
      <c r="N210" s="177" t="s">
        <v>42</v>
      </c>
      <c r="O210" s="59"/>
      <c r="P210" s="178">
        <f>O210*H210</f>
        <v>0</v>
      </c>
      <c r="Q210" s="178">
        <v>9.0000000000000006E-5</v>
      </c>
      <c r="R210" s="178">
        <f>Q210*H210</f>
        <v>5.3100000000000011E-4</v>
      </c>
      <c r="S210" s="178">
        <v>0</v>
      </c>
      <c r="T210" s="179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0" t="s">
        <v>273</v>
      </c>
      <c r="AT210" s="180" t="s">
        <v>173</v>
      </c>
      <c r="AU210" s="180" t="s">
        <v>86</v>
      </c>
      <c r="AY210" s="18" t="s">
        <v>170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84</v>
      </c>
      <c r="BK210" s="181">
        <f>ROUND(I210*H210,2)</f>
        <v>0</v>
      </c>
      <c r="BL210" s="18" t="s">
        <v>273</v>
      </c>
      <c r="BM210" s="180" t="s">
        <v>3182</v>
      </c>
    </row>
    <row r="211" spans="1:65" s="14" customFormat="1" ht="10.199999999999999">
      <c r="B211" s="190"/>
      <c r="D211" s="183" t="s">
        <v>179</v>
      </c>
      <c r="E211" s="191" t="s">
        <v>1</v>
      </c>
      <c r="F211" s="192" t="s">
        <v>3183</v>
      </c>
      <c r="H211" s="193">
        <v>5.9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179</v>
      </c>
      <c r="AU211" s="191" t="s">
        <v>86</v>
      </c>
      <c r="AV211" s="14" t="s">
        <v>86</v>
      </c>
      <c r="AW211" s="14" t="s">
        <v>32</v>
      </c>
      <c r="AX211" s="14" t="s">
        <v>84</v>
      </c>
      <c r="AY211" s="191" t="s">
        <v>170</v>
      </c>
    </row>
    <row r="212" spans="1:65" s="2" customFormat="1" ht="21.75" customHeight="1">
      <c r="A212" s="33"/>
      <c r="B212" s="167"/>
      <c r="C212" s="168" t="s">
        <v>399</v>
      </c>
      <c r="D212" s="168" t="s">
        <v>173</v>
      </c>
      <c r="E212" s="169" t="s">
        <v>1229</v>
      </c>
      <c r="F212" s="170" t="s">
        <v>1230</v>
      </c>
      <c r="G212" s="171" t="s">
        <v>244</v>
      </c>
      <c r="H212" s="172">
        <v>35.799999999999997</v>
      </c>
      <c r="I212" s="173"/>
      <c r="J212" s="174">
        <f>ROUND(I212*H212,2)</f>
        <v>0</v>
      </c>
      <c r="K212" s="175"/>
      <c r="L212" s="34"/>
      <c r="M212" s="176" t="s">
        <v>1</v>
      </c>
      <c r="N212" s="177" t="s">
        <v>42</v>
      </c>
      <c r="O212" s="59"/>
      <c r="P212" s="178">
        <f>O212*H212</f>
        <v>0</v>
      </c>
      <c r="Q212" s="178">
        <v>1.2E-4</v>
      </c>
      <c r="R212" s="178">
        <f>Q212*H212</f>
        <v>4.2959999999999995E-3</v>
      </c>
      <c r="S212" s="178">
        <v>0</v>
      </c>
      <c r="T212" s="179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0" t="s">
        <v>273</v>
      </c>
      <c r="AT212" s="180" t="s">
        <v>173</v>
      </c>
      <c r="AU212" s="180" t="s">
        <v>86</v>
      </c>
      <c r="AY212" s="18" t="s">
        <v>170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18" t="s">
        <v>84</v>
      </c>
      <c r="BK212" s="181">
        <f>ROUND(I212*H212,2)</f>
        <v>0</v>
      </c>
      <c r="BL212" s="18" t="s">
        <v>273</v>
      </c>
      <c r="BM212" s="180" t="s">
        <v>3184</v>
      </c>
    </row>
    <row r="213" spans="1:65" s="14" customFormat="1" ht="10.199999999999999">
      <c r="B213" s="190"/>
      <c r="D213" s="183" t="s">
        <v>179</v>
      </c>
      <c r="E213" s="191" t="s">
        <v>1</v>
      </c>
      <c r="F213" s="192" t="s">
        <v>3185</v>
      </c>
      <c r="H213" s="193">
        <v>35.799999999999997</v>
      </c>
      <c r="I213" s="194"/>
      <c r="L213" s="190"/>
      <c r="M213" s="195"/>
      <c r="N213" s="196"/>
      <c r="O213" s="196"/>
      <c r="P213" s="196"/>
      <c r="Q213" s="196"/>
      <c r="R213" s="196"/>
      <c r="S213" s="196"/>
      <c r="T213" s="197"/>
      <c r="AT213" s="191" t="s">
        <v>179</v>
      </c>
      <c r="AU213" s="191" t="s">
        <v>86</v>
      </c>
      <c r="AV213" s="14" t="s">
        <v>86</v>
      </c>
      <c r="AW213" s="14" t="s">
        <v>32</v>
      </c>
      <c r="AX213" s="14" t="s">
        <v>84</v>
      </c>
      <c r="AY213" s="191" t="s">
        <v>170</v>
      </c>
    </row>
    <row r="214" spans="1:65" s="2" customFormat="1" ht="33" customHeight="1">
      <c r="A214" s="33"/>
      <c r="B214" s="167"/>
      <c r="C214" s="168" t="s">
        <v>405</v>
      </c>
      <c r="D214" s="168" t="s">
        <v>173</v>
      </c>
      <c r="E214" s="169" t="s">
        <v>1233</v>
      </c>
      <c r="F214" s="170" t="s">
        <v>1234</v>
      </c>
      <c r="G214" s="171" t="s">
        <v>244</v>
      </c>
      <c r="H214" s="172">
        <v>13.1</v>
      </c>
      <c r="I214" s="173"/>
      <c r="J214" s="174">
        <f>ROUND(I214*H214,2)</f>
        <v>0</v>
      </c>
      <c r="K214" s="175"/>
      <c r="L214" s="34"/>
      <c r="M214" s="176" t="s">
        <v>1</v>
      </c>
      <c r="N214" s="177" t="s">
        <v>42</v>
      </c>
      <c r="O214" s="59"/>
      <c r="P214" s="178">
        <f>O214*H214</f>
        <v>0</v>
      </c>
      <c r="Q214" s="178">
        <v>1.6000000000000001E-4</v>
      </c>
      <c r="R214" s="178">
        <f>Q214*H214</f>
        <v>2.0960000000000002E-3</v>
      </c>
      <c r="S214" s="178">
        <v>0</v>
      </c>
      <c r="T214" s="179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0" t="s">
        <v>273</v>
      </c>
      <c r="AT214" s="180" t="s">
        <v>173</v>
      </c>
      <c r="AU214" s="180" t="s">
        <v>86</v>
      </c>
      <c r="AY214" s="18" t="s">
        <v>170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8" t="s">
        <v>84</v>
      </c>
      <c r="BK214" s="181">
        <f>ROUND(I214*H214,2)</f>
        <v>0</v>
      </c>
      <c r="BL214" s="18" t="s">
        <v>273</v>
      </c>
      <c r="BM214" s="180" t="s">
        <v>3186</v>
      </c>
    </row>
    <row r="215" spans="1:65" s="14" customFormat="1" ht="10.199999999999999">
      <c r="B215" s="190"/>
      <c r="D215" s="183" t="s">
        <v>179</v>
      </c>
      <c r="E215" s="191" t="s">
        <v>1</v>
      </c>
      <c r="F215" s="192" t="s">
        <v>3187</v>
      </c>
      <c r="H215" s="193">
        <v>13.1</v>
      </c>
      <c r="I215" s="194"/>
      <c r="L215" s="190"/>
      <c r="M215" s="195"/>
      <c r="N215" s="196"/>
      <c r="O215" s="196"/>
      <c r="P215" s="196"/>
      <c r="Q215" s="196"/>
      <c r="R215" s="196"/>
      <c r="S215" s="196"/>
      <c r="T215" s="197"/>
      <c r="AT215" s="191" t="s">
        <v>179</v>
      </c>
      <c r="AU215" s="191" t="s">
        <v>86</v>
      </c>
      <c r="AV215" s="14" t="s">
        <v>86</v>
      </c>
      <c r="AW215" s="14" t="s">
        <v>32</v>
      </c>
      <c r="AX215" s="14" t="s">
        <v>84</v>
      </c>
      <c r="AY215" s="191" t="s">
        <v>170</v>
      </c>
    </row>
    <row r="216" spans="1:65" s="2" customFormat="1" ht="16.5" customHeight="1">
      <c r="A216" s="33"/>
      <c r="B216" s="167"/>
      <c r="C216" s="168" t="s">
        <v>410</v>
      </c>
      <c r="D216" s="168" t="s">
        <v>173</v>
      </c>
      <c r="E216" s="169" t="s">
        <v>1240</v>
      </c>
      <c r="F216" s="170" t="s">
        <v>1241</v>
      </c>
      <c r="G216" s="171" t="s">
        <v>297</v>
      </c>
      <c r="H216" s="172">
        <v>22</v>
      </c>
      <c r="I216" s="173"/>
      <c r="J216" s="174">
        <f>ROUND(I216*H216,2)</f>
        <v>0</v>
      </c>
      <c r="K216" s="175"/>
      <c r="L216" s="34"/>
      <c r="M216" s="176" t="s">
        <v>1</v>
      </c>
      <c r="N216" s="177" t="s">
        <v>42</v>
      </c>
      <c r="O216" s="59"/>
      <c r="P216" s="178">
        <f>O216*H216</f>
        <v>0</v>
      </c>
      <c r="Q216" s="178">
        <v>0</v>
      </c>
      <c r="R216" s="178">
        <f>Q216*H216</f>
        <v>0</v>
      </c>
      <c r="S216" s="178">
        <v>0</v>
      </c>
      <c r="T216" s="17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0" t="s">
        <v>273</v>
      </c>
      <c r="AT216" s="180" t="s">
        <v>173</v>
      </c>
      <c r="AU216" s="180" t="s">
        <v>86</v>
      </c>
      <c r="AY216" s="18" t="s">
        <v>170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8" t="s">
        <v>84</v>
      </c>
      <c r="BK216" s="181">
        <f>ROUND(I216*H216,2)</f>
        <v>0</v>
      </c>
      <c r="BL216" s="18" t="s">
        <v>273</v>
      </c>
      <c r="BM216" s="180" t="s">
        <v>3188</v>
      </c>
    </row>
    <row r="217" spans="1:65" s="14" customFormat="1" ht="10.199999999999999">
      <c r="B217" s="190"/>
      <c r="D217" s="183" t="s">
        <v>179</v>
      </c>
      <c r="E217" s="191" t="s">
        <v>1</v>
      </c>
      <c r="F217" s="192" t="s">
        <v>3189</v>
      </c>
      <c r="H217" s="193">
        <v>22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179</v>
      </c>
      <c r="AU217" s="191" t="s">
        <v>86</v>
      </c>
      <c r="AV217" s="14" t="s">
        <v>86</v>
      </c>
      <c r="AW217" s="14" t="s">
        <v>32</v>
      </c>
      <c r="AX217" s="14" t="s">
        <v>84</v>
      </c>
      <c r="AY217" s="191" t="s">
        <v>170</v>
      </c>
    </row>
    <row r="218" spans="1:65" s="2" customFormat="1" ht="21.75" customHeight="1">
      <c r="A218" s="33"/>
      <c r="B218" s="167"/>
      <c r="C218" s="168" t="s">
        <v>415</v>
      </c>
      <c r="D218" s="168" t="s">
        <v>173</v>
      </c>
      <c r="E218" s="169" t="s">
        <v>1244</v>
      </c>
      <c r="F218" s="170" t="s">
        <v>1245</v>
      </c>
      <c r="G218" s="171" t="s">
        <v>297</v>
      </c>
      <c r="H218" s="172">
        <v>2</v>
      </c>
      <c r="I218" s="173"/>
      <c r="J218" s="174">
        <f>ROUND(I218*H218,2)</f>
        <v>0</v>
      </c>
      <c r="K218" s="175"/>
      <c r="L218" s="34"/>
      <c r="M218" s="176" t="s">
        <v>1</v>
      </c>
      <c r="N218" s="177" t="s">
        <v>42</v>
      </c>
      <c r="O218" s="59"/>
      <c r="P218" s="178">
        <f>O218*H218</f>
        <v>0</v>
      </c>
      <c r="Q218" s="178">
        <v>0</v>
      </c>
      <c r="R218" s="178">
        <f>Q218*H218</f>
        <v>0</v>
      </c>
      <c r="S218" s="178">
        <v>0</v>
      </c>
      <c r="T218" s="179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0" t="s">
        <v>273</v>
      </c>
      <c r="AT218" s="180" t="s">
        <v>173</v>
      </c>
      <c r="AU218" s="180" t="s">
        <v>86</v>
      </c>
      <c r="AY218" s="18" t="s">
        <v>170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8" t="s">
        <v>84</v>
      </c>
      <c r="BK218" s="181">
        <f>ROUND(I218*H218,2)</f>
        <v>0</v>
      </c>
      <c r="BL218" s="18" t="s">
        <v>273</v>
      </c>
      <c r="BM218" s="180" t="s">
        <v>3190</v>
      </c>
    </row>
    <row r="219" spans="1:65" s="14" customFormat="1" ht="10.199999999999999">
      <c r="B219" s="190"/>
      <c r="D219" s="183" t="s">
        <v>179</v>
      </c>
      <c r="E219" s="191" t="s">
        <v>1</v>
      </c>
      <c r="F219" s="192" t="s">
        <v>1247</v>
      </c>
      <c r="H219" s="193">
        <v>2</v>
      </c>
      <c r="I219" s="194"/>
      <c r="L219" s="190"/>
      <c r="M219" s="195"/>
      <c r="N219" s="196"/>
      <c r="O219" s="196"/>
      <c r="P219" s="196"/>
      <c r="Q219" s="196"/>
      <c r="R219" s="196"/>
      <c r="S219" s="196"/>
      <c r="T219" s="197"/>
      <c r="AT219" s="191" t="s">
        <v>179</v>
      </c>
      <c r="AU219" s="191" t="s">
        <v>86</v>
      </c>
      <c r="AV219" s="14" t="s">
        <v>86</v>
      </c>
      <c r="AW219" s="14" t="s">
        <v>32</v>
      </c>
      <c r="AX219" s="14" t="s">
        <v>84</v>
      </c>
      <c r="AY219" s="191" t="s">
        <v>170</v>
      </c>
    </row>
    <row r="220" spans="1:65" s="2" customFormat="1" ht="16.5" customHeight="1">
      <c r="A220" s="33"/>
      <c r="B220" s="167"/>
      <c r="C220" s="168" t="s">
        <v>423</v>
      </c>
      <c r="D220" s="168" t="s">
        <v>173</v>
      </c>
      <c r="E220" s="169" t="s">
        <v>1248</v>
      </c>
      <c r="F220" s="170" t="s">
        <v>1249</v>
      </c>
      <c r="G220" s="171" t="s">
        <v>297</v>
      </c>
      <c r="H220" s="172">
        <v>1</v>
      </c>
      <c r="I220" s="173"/>
      <c r="J220" s="174">
        <f>ROUND(I220*H220,2)</f>
        <v>0</v>
      </c>
      <c r="K220" s="175"/>
      <c r="L220" s="34"/>
      <c r="M220" s="176" t="s">
        <v>1</v>
      </c>
      <c r="N220" s="177" t="s">
        <v>42</v>
      </c>
      <c r="O220" s="59"/>
      <c r="P220" s="178">
        <f>O220*H220</f>
        <v>0</v>
      </c>
      <c r="Q220" s="178">
        <v>1.2999999999999999E-4</v>
      </c>
      <c r="R220" s="178">
        <f>Q220*H220</f>
        <v>1.2999999999999999E-4</v>
      </c>
      <c r="S220" s="178">
        <v>0</v>
      </c>
      <c r="T220" s="179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0" t="s">
        <v>273</v>
      </c>
      <c r="AT220" s="180" t="s">
        <v>173</v>
      </c>
      <c r="AU220" s="180" t="s">
        <v>86</v>
      </c>
      <c r="AY220" s="18" t="s">
        <v>170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84</v>
      </c>
      <c r="BK220" s="181">
        <f>ROUND(I220*H220,2)</f>
        <v>0</v>
      </c>
      <c r="BL220" s="18" t="s">
        <v>273</v>
      </c>
      <c r="BM220" s="180" t="s">
        <v>3191</v>
      </c>
    </row>
    <row r="221" spans="1:65" s="14" customFormat="1" ht="10.199999999999999">
      <c r="B221" s="190"/>
      <c r="D221" s="183" t="s">
        <v>179</v>
      </c>
      <c r="E221" s="191" t="s">
        <v>1</v>
      </c>
      <c r="F221" s="192" t="s">
        <v>84</v>
      </c>
      <c r="H221" s="193">
        <v>1</v>
      </c>
      <c r="I221" s="194"/>
      <c r="L221" s="190"/>
      <c r="M221" s="195"/>
      <c r="N221" s="196"/>
      <c r="O221" s="196"/>
      <c r="P221" s="196"/>
      <c r="Q221" s="196"/>
      <c r="R221" s="196"/>
      <c r="S221" s="196"/>
      <c r="T221" s="197"/>
      <c r="AT221" s="191" t="s">
        <v>179</v>
      </c>
      <c r="AU221" s="191" t="s">
        <v>86</v>
      </c>
      <c r="AV221" s="14" t="s">
        <v>86</v>
      </c>
      <c r="AW221" s="14" t="s">
        <v>32</v>
      </c>
      <c r="AX221" s="14" t="s">
        <v>84</v>
      </c>
      <c r="AY221" s="191" t="s">
        <v>170</v>
      </c>
    </row>
    <row r="222" spans="1:65" s="2" customFormat="1" ht="16.5" customHeight="1">
      <c r="A222" s="33"/>
      <c r="B222" s="167"/>
      <c r="C222" s="168" t="s">
        <v>429</v>
      </c>
      <c r="D222" s="168" t="s">
        <v>173</v>
      </c>
      <c r="E222" s="169" t="s">
        <v>1251</v>
      </c>
      <c r="F222" s="170" t="s">
        <v>1252</v>
      </c>
      <c r="G222" s="171" t="s">
        <v>297</v>
      </c>
      <c r="H222" s="172">
        <v>2</v>
      </c>
      <c r="I222" s="173"/>
      <c r="J222" s="174">
        <f>ROUND(I222*H222,2)</f>
        <v>0</v>
      </c>
      <c r="K222" s="175"/>
      <c r="L222" s="34"/>
      <c r="M222" s="176" t="s">
        <v>1</v>
      </c>
      <c r="N222" s="177" t="s">
        <v>42</v>
      </c>
      <c r="O222" s="59"/>
      <c r="P222" s="178">
        <f>O222*H222</f>
        <v>0</v>
      </c>
      <c r="Q222" s="178">
        <v>5.0000000000000001E-4</v>
      </c>
      <c r="R222" s="178">
        <f>Q222*H222</f>
        <v>1E-3</v>
      </c>
      <c r="S222" s="178">
        <v>0</v>
      </c>
      <c r="T222" s="179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0" t="s">
        <v>273</v>
      </c>
      <c r="AT222" s="180" t="s">
        <v>173</v>
      </c>
      <c r="AU222" s="180" t="s">
        <v>86</v>
      </c>
      <c r="AY222" s="18" t="s">
        <v>170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8" t="s">
        <v>84</v>
      </c>
      <c r="BK222" s="181">
        <f>ROUND(I222*H222,2)</f>
        <v>0</v>
      </c>
      <c r="BL222" s="18" t="s">
        <v>273</v>
      </c>
      <c r="BM222" s="180" t="s">
        <v>3192</v>
      </c>
    </row>
    <row r="223" spans="1:65" s="14" customFormat="1" ht="10.199999999999999">
      <c r="B223" s="190"/>
      <c r="D223" s="183" t="s">
        <v>179</v>
      </c>
      <c r="E223" s="191" t="s">
        <v>1</v>
      </c>
      <c r="F223" s="192" t="s">
        <v>1247</v>
      </c>
      <c r="H223" s="193">
        <v>2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179</v>
      </c>
      <c r="AU223" s="191" t="s">
        <v>86</v>
      </c>
      <c r="AV223" s="14" t="s">
        <v>86</v>
      </c>
      <c r="AW223" s="14" t="s">
        <v>32</v>
      </c>
      <c r="AX223" s="14" t="s">
        <v>84</v>
      </c>
      <c r="AY223" s="191" t="s">
        <v>170</v>
      </c>
    </row>
    <row r="224" spans="1:65" s="2" customFormat="1" ht="16.5" customHeight="1">
      <c r="A224" s="33"/>
      <c r="B224" s="167"/>
      <c r="C224" s="168" t="s">
        <v>435</v>
      </c>
      <c r="D224" s="168" t="s">
        <v>173</v>
      </c>
      <c r="E224" s="169" t="s">
        <v>1254</v>
      </c>
      <c r="F224" s="170" t="s">
        <v>1255</v>
      </c>
      <c r="G224" s="171" t="s">
        <v>493</v>
      </c>
      <c r="H224" s="172">
        <v>1</v>
      </c>
      <c r="I224" s="173"/>
      <c r="J224" s="174">
        <f>ROUND(I224*H224,2)</f>
        <v>0</v>
      </c>
      <c r="K224" s="175"/>
      <c r="L224" s="34"/>
      <c r="M224" s="176" t="s">
        <v>1</v>
      </c>
      <c r="N224" s="177" t="s">
        <v>42</v>
      </c>
      <c r="O224" s="59"/>
      <c r="P224" s="178">
        <f>O224*H224</f>
        <v>0</v>
      </c>
      <c r="Q224" s="178">
        <v>5.6999999999999998E-4</v>
      </c>
      <c r="R224" s="178">
        <f>Q224*H224</f>
        <v>5.6999999999999998E-4</v>
      </c>
      <c r="S224" s="178">
        <v>0</v>
      </c>
      <c r="T224" s="179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0" t="s">
        <v>273</v>
      </c>
      <c r="AT224" s="180" t="s">
        <v>173</v>
      </c>
      <c r="AU224" s="180" t="s">
        <v>86</v>
      </c>
      <c r="AY224" s="18" t="s">
        <v>170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8" t="s">
        <v>84</v>
      </c>
      <c r="BK224" s="181">
        <f>ROUND(I224*H224,2)</f>
        <v>0</v>
      </c>
      <c r="BL224" s="18" t="s">
        <v>273</v>
      </c>
      <c r="BM224" s="180" t="s">
        <v>3193</v>
      </c>
    </row>
    <row r="225" spans="1:65" s="14" customFormat="1" ht="10.199999999999999">
      <c r="B225" s="190"/>
      <c r="D225" s="183" t="s">
        <v>179</v>
      </c>
      <c r="E225" s="191" t="s">
        <v>1</v>
      </c>
      <c r="F225" s="192" t="s">
        <v>84</v>
      </c>
      <c r="H225" s="193">
        <v>1</v>
      </c>
      <c r="I225" s="194"/>
      <c r="L225" s="190"/>
      <c r="M225" s="195"/>
      <c r="N225" s="196"/>
      <c r="O225" s="196"/>
      <c r="P225" s="196"/>
      <c r="Q225" s="196"/>
      <c r="R225" s="196"/>
      <c r="S225" s="196"/>
      <c r="T225" s="197"/>
      <c r="AT225" s="191" t="s">
        <v>179</v>
      </c>
      <c r="AU225" s="191" t="s">
        <v>86</v>
      </c>
      <c r="AV225" s="14" t="s">
        <v>86</v>
      </c>
      <c r="AW225" s="14" t="s">
        <v>32</v>
      </c>
      <c r="AX225" s="14" t="s">
        <v>84</v>
      </c>
      <c r="AY225" s="191" t="s">
        <v>170</v>
      </c>
    </row>
    <row r="226" spans="1:65" s="2" customFormat="1" ht="21.75" customHeight="1">
      <c r="A226" s="33"/>
      <c r="B226" s="167"/>
      <c r="C226" s="168" t="s">
        <v>440</v>
      </c>
      <c r="D226" s="168" t="s">
        <v>173</v>
      </c>
      <c r="E226" s="169" t="s">
        <v>1257</v>
      </c>
      <c r="F226" s="170" t="s">
        <v>1258</v>
      </c>
      <c r="G226" s="171" t="s">
        <v>297</v>
      </c>
      <c r="H226" s="172">
        <v>3</v>
      </c>
      <c r="I226" s="173"/>
      <c r="J226" s="174">
        <f>ROUND(I226*H226,2)</f>
        <v>0</v>
      </c>
      <c r="K226" s="175"/>
      <c r="L226" s="34"/>
      <c r="M226" s="176" t="s">
        <v>1</v>
      </c>
      <c r="N226" s="177" t="s">
        <v>42</v>
      </c>
      <c r="O226" s="59"/>
      <c r="P226" s="178">
        <f>O226*H226</f>
        <v>0</v>
      </c>
      <c r="Q226" s="178">
        <v>2.2000000000000001E-4</v>
      </c>
      <c r="R226" s="178">
        <f>Q226*H226</f>
        <v>6.6E-4</v>
      </c>
      <c r="S226" s="178">
        <v>0</v>
      </c>
      <c r="T226" s="179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0" t="s">
        <v>273</v>
      </c>
      <c r="AT226" s="180" t="s">
        <v>173</v>
      </c>
      <c r="AU226" s="180" t="s">
        <v>86</v>
      </c>
      <c r="AY226" s="18" t="s">
        <v>170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8" t="s">
        <v>84</v>
      </c>
      <c r="BK226" s="181">
        <f>ROUND(I226*H226,2)</f>
        <v>0</v>
      </c>
      <c r="BL226" s="18" t="s">
        <v>273</v>
      </c>
      <c r="BM226" s="180" t="s">
        <v>3194</v>
      </c>
    </row>
    <row r="227" spans="1:65" s="14" customFormat="1" ht="10.199999999999999">
      <c r="B227" s="190"/>
      <c r="D227" s="183" t="s">
        <v>179</v>
      </c>
      <c r="E227" s="191" t="s">
        <v>1</v>
      </c>
      <c r="F227" s="192" t="s">
        <v>1264</v>
      </c>
      <c r="H227" s="193">
        <v>3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179</v>
      </c>
      <c r="AU227" s="191" t="s">
        <v>86</v>
      </c>
      <c r="AV227" s="14" t="s">
        <v>86</v>
      </c>
      <c r="AW227" s="14" t="s">
        <v>32</v>
      </c>
      <c r="AX227" s="14" t="s">
        <v>84</v>
      </c>
      <c r="AY227" s="191" t="s">
        <v>170</v>
      </c>
    </row>
    <row r="228" spans="1:65" s="2" customFormat="1" ht="21.75" customHeight="1">
      <c r="A228" s="33"/>
      <c r="B228" s="167"/>
      <c r="C228" s="168" t="s">
        <v>448</v>
      </c>
      <c r="D228" s="168" t="s">
        <v>173</v>
      </c>
      <c r="E228" s="169" t="s">
        <v>1261</v>
      </c>
      <c r="F228" s="170" t="s">
        <v>1262</v>
      </c>
      <c r="G228" s="171" t="s">
        <v>297</v>
      </c>
      <c r="H228" s="172">
        <v>3</v>
      </c>
      <c r="I228" s="173"/>
      <c r="J228" s="174">
        <f>ROUND(I228*H228,2)</f>
        <v>0</v>
      </c>
      <c r="K228" s="175"/>
      <c r="L228" s="34"/>
      <c r="M228" s="176" t="s">
        <v>1</v>
      </c>
      <c r="N228" s="177" t="s">
        <v>42</v>
      </c>
      <c r="O228" s="59"/>
      <c r="P228" s="178">
        <f>O228*H228</f>
        <v>0</v>
      </c>
      <c r="Q228" s="178">
        <v>5.0000000000000002E-5</v>
      </c>
      <c r="R228" s="178">
        <f>Q228*H228</f>
        <v>1.5000000000000001E-4</v>
      </c>
      <c r="S228" s="178">
        <v>0</v>
      </c>
      <c r="T228" s="17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0" t="s">
        <v>273</v>
      </c>
      <c r="AT228" s="180" t="s">
        <v>173</v>
      </c>
      <c r="AU228" s="180" t="s">
        <v>86</v>
      </c>
      <c r="AY228" s="18" t="s">
        <v>170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8" t="s">
        <v>84</v>
      </c>
      <c r="BK228" s="181">
        <f>ROUND(I228*H228,2)</f>
        <v>0</v>
      </c>
      <c r="BL228" s="18" t="s">
        <v>273</v>
      </c>
      <c r="BM228" s="180" t="s">
        <v>3195</v>
      </c>
    </row>
    <row r="229" spans="1:65" s="14" customFormat="1" ht="10.199999999999999">
      <c r="B229" s="190"/>
      <c r="D229" s="183" t="s">
        <v>179</v>
      </c>
      <c r="E229" s="191" t="s">
        <v>1</v>
      </c>
      <c r="F229" s="192" t="s">
        <v>1264</v>
      </c>
      <c r="H229" s="193">
        <v>3</v>
      </c>
      <c r="I229" s="194"/>
      <c r="L229" s="190"/>
      <c r="M229" s="195"/>
      <c r="N229" s="196"/>
      <c r="O229" s="196"/>
      <c r="P229" s="196"/>
      <c r="Q229" s="196"/>
      <c r="R229" s="196"/>
      <c r="S229" s="196"/>
      <c r="T229" s="197"/>
      <c r="AT229" s="191" t="s">
        <v>179</v>
      </c>
      <c r="AU229" s="191" t="s">
        <v>86</v>
      </c>
      <c r="AV229" s="14" t="s">
        <v>86</v>
      </c>
      <c r="AW229" s="14" t="s">
        <v>32</v>
      </c>
      <c r="AX229" s="14" t="s">
        <v>84</v>
      </c>
      <c r="AY229" s="191" t="s">
        <v>170</v>
      </c>
    </row>
    <row r="230" spans="1:65" s="2" customFormat="1" ht="21.75" customHeight="1">
      <c r="A230" s="33"/>
      <c r="B230" s="167"/>
      <c r="C230" s="168" t="s">
        <v>454</v>
      </c>
      <c r="D230" s="168" t="s">
        <v>173</v>
      </c>
      <c r="E230" s="169" t="s">
        <v>1265</v>
      </c>
      <c r="F230" s="170" t="s">
        <v>1266</v>
      </c>
      <c r="G230" s="171" t="s">
        <v>297</v>
      </c>
      <c r="H230" s="172">
        <v>1</v>
      </c>
      <c r="I230" s="173"/>
      <c r="J230" s="174">
        <f>ROUND(I230*H230,2)</f>
        <v>0</v>
      </c>
      <c r="K230" s="175"/>
      <c r="L230" s="34"/>
      <c r="M230" s="176" t="s">
        <v>1</v>
      </c>
      <c r="N230" s="177" t="s">
        <v>42</v>
      </c>
      <c r="O230" s="59"/>
      <c r="P230" s="178">
        <f>O230*H230</f>
        <v>0</v>
      </c>
      <c r="Q230" s="178">
        <v>1.2E-4</v>
      </c>
      <c r="R230" s="178">
        <f>Q230*H230</f>
        <v>1.2E-4</v>
      </c>
      <c r="S230" s="178">
        <v>0</v>
      </c>
      <c r="T230" s="17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0" t="s">
        <v>273</v>
      </c>
      <c r="AT230" s="180" t="s">
        <v>173</v>
      </c>
      <c r="AU230" s="180" t="s">
        <v>86</v>
      </c>
      <c r="AY230" s="18" t="s">
        <v>170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8" t="s">
        <v>84</v>
      </c>
      <c r="BK230" s="181">
        <f>ROUND(I230*H230,2)</f>
        <v>0</v>
      </c>
      <c r="BL230" s="18" t="s">
        <v>273</v>
      </c>
      <c r="BM230" s="180" t="s">
        <v>3196</v>
      </c>
    </row>
    <row r="231" spans="1:65" s="14" customFormat="1" ht="10.199999999999999">
      <c r="B231" s="190"/>
      <c r="D231" s="183" t="s">
        <v>179</v>
      </c>
      <c r="E231" s="191" t="s">
        <v>1</v>
      </c>
      <c r="F231" s="192" t="s">
        <v>84</v>
      </c>
      <c r="H231" s="193">
        <v>1</v>
      </c>
      <c r="I231" s="194"/>
      <c r="L231" s="190"/>
      <c r="M231" s="195"/>
      <c r="N231" s="196"/>
      <c r="O231" s="196"/>
      <c r="P231" s="196"/>
      <c r="Q231" s="196"/>
      <c r="R231" s="196"/>
      <c r="S231" s="196"/>
      <c r="T231" s="197"/>
      <c r="AT231" s="191" t="s">
        <v>179</v>
      </c>
      <c r="AU231" s="191" t="s">
        <v>86</v>
      </c>
      <c r="AV231" s="14" t="s">
        <v>86</v>
      </c>
      <c r="AW231" s="14" t="s">
        <v>32</v>
      </c>
      <c r="AX231" s="14" t="s">
        <v>84</v>
      </c>
      <c r="AY231" s="191" t="s">
        <v>170</v>
      </c>
    </row>
    <row r="232" spans="1:65" s="2" customFormat="1" ht="21.75" customHeight="1">
      <c r="A232" s="33"/>
      <c r="B232" s="167"/>
      <c r="C232" s="168" t="s">
        <v>458</v>
      </c>
      <c r="D232" s="168" t="s">
        <v>173</v>
      </c>
      <c r="E232" s="169" t="s">
        <v>1268</v>
      </c>
      <c r="F232" s="170" t="s">
        <v>1269</v>
      </c>
      <c r="G232" s="171" t="s">
        <v>297</v>
      </c>
      <c r="H232" s="172">
        <v>1</v>
      </c>
      <c r="I232" s="173"/>
      <c r="J232" s="174">
        <f>ROUND(I232*H232,2)</f>
        <v>0</v>
      </c>
      <c r="K232" s="175"/>
      <c r="L232" s="34"/>
      <c r="M232" s="176" t="s">
        <v>1</v>
      </c>
      <c r="N232" s="177" t="s">
        <v>42</v>
      </c>
      <c r="O232" s="59"/>
      <c r="P232" s="178">
        <f>O232*H232</f>
        <v>0</v>
      </c>
      <c r="Q232" s="178">
        <v>1.7000000000000001E-4</v>
      </c>
      <c r="R232" s="178">
        <f>Q232*H232</f>
        <v>1.7000000000000001E-4</v>
      </c>
      <c r="S232" s="178">
        <v>0</v>
      </c>
      <c r="T232" s="17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0" t="s">
        <v>273</v>
      </c>
      <c r="AT232" s="180" t="s">
        <v>173</v>
      </c>
      <c r="AU232" s="180" t="s">
        <v>86</v>
      </c>
      <c r="AY232" s="18" t="s">
        <v>170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8" t="s">
        <v>84</v>
      </c>
      <c r="BK232" s="181">
        <f>ROUND(I232*H232,2)</f>
        <v>0</v>
      </c>
      <c r="BL232" s="18" t="s">
        <v>273</v>
      </c>
      <c r="BM232" s="180" t="s">
        <v>3197</v>
      </c>
    </row>
    <row r="233" spans="1:65" s="14" customFormat="1" ht="10.199999999999999">
      <c r="B233" s="190"/>
      <c r="D233" s="183" t="s">
        <v>179</v>
      </c>
      <c r="E233" s="191" t="s">
        <v>1</v>
      </c>
      <c r="F233" s="192" t="s">
        <v>84</v>
      </c>
      <c r="H233" s="193">
        <v>1</v>
      </c>
      <c r="I233" s="194"/>
      <c r="L233" s="190"/>
      <c r="M233" s="195"/>
      <c r="N233" s="196"/>
      <c r="O233" s="196"/>
      <c r="P233" s="196"/>
      <c r="Q233" s="196"/>
      <c r="R233" s="196"/>
      <c r="S233" s="196"/>
      <c r="T233" s="197"/>
      <c r="AT233" s="191" t="s">
        <v>179</v>
      </c>
      <c r="AU233" s="191" t="s">
        <v>86</v>
      </c>
      <c r="AV233" s="14" t="s">
        <v>86</v>
      </c>
      <c r="AW233" s="14" t="s">
        <v>32</v>
      </c>
      <c r="AX233" s="14" t="s">
        <v>84</v>
      </c>
      <c r="AY233" s="191" t="s">
        <v>170</v>
      </c>
    </row>
    <row r="234" spans="1:65" s="2" customFormat="1" ht="21.75" customHeight="1">
      <c r="A234" s="33"/>
      <c r="B234" s="167"/>
      <c r="C234" s="168" t="s">
        <v>462</v>
      </c>
      <c r="D234" s="168" t="s">
        <v>173</v>
      </c>
      <c r="E234" s="169" t="s">
        <v>1271</v>
      </c>
      <c r="F234" s="170" t="s">
        <v>1272</v>
      </c>
      <c r="G234" s="171" t="s">
        <v>297</v>
      </c>
      <c r="H234" s="172">
        <v>1</v>
      </c>
      <c r="I234" s="173"/>
      <c r="J234" s="174">
        <f>ROUND(I234*H234,2)</f>
        <v>0</v>
      </c>
      <c r="K234" s="175"/>
      <c r="L234" s="34"/>
      <c r="M234" s="176" t="s">
        <v>1</v>
      </c>
      <c r="N234" s="177" t="s">
        <v>42</v>
      </c>
      <c r="O234" s="59"/>
      <c r="P234" s="178">
        <f>O234*H234</f>
        <v>0</v>
      </c>
      <c r="Q234" s="178">
        <v>2.4000000000000001E-4</v>
      </c>
      <c r="R234" s="178">
        <f>Q234*H234</f>
        <v>2.4000000000000001E-4</v>
      </c>
      <c r="S234" s="178">
        <v>0</v>
      </c>
      <c r="T234" s="17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0" t="s">
        <v>273</v>
      </c>
      <c r="AT234" s="180" t="s">
        <v>173</v>
      </c>
      <c r="AU234" s="180" t="s">
        <v>86</v>
      </c>
      <c r="AY234" s="18" t="s">
        <v>170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18" t="s">
        <v>84</v>
      </c>
      <c r="BK234" s="181">
        <f>ROUND(I234*H234,2)</f>
        <v>0</v>
      </c>
      <c r="BL234" s="18" t="s">
        <v>273</v>
      </c>
      <c r="BM234" s="180" t="s">
        <v>3198</v>
      </c>
    </row>
    <row r="235" spans="1:65" s="14" customFormat="1" ht="10.199999999999999">
      <c r="B235" s="190"/>
      <c r="D235" s="183" t="s">
        <v>179</v>
      </c>
      <c r="E235" s="191" t="s">
        <v>1</v>
      </c>
      <c r="F235" s="192" t="s">
        <v>84</v>
      </c>
      <c r="H235" s="193">
        <v>1</v>
      </c>
      <c r="I235" s="194"/>
      <c r="L235" s="190"/>
      <c r="M235" s="195"/>
      <c r="N235" s="196"/>
      <c r="O235" s="196"/>
      <c r="P235" s="196"/>
      <c r="Q235" s="196"/>
      <c r="R235" s="196"/>
      <c r="S235" s="196"/>
      <c r="T235" s="197"/>
      <c r="AT235" s="191" t="s">
        <v>179</v>
      </c>
      <c r="AU235" s="191" t="s">
        <v>86</v>
      </c>
      <c r="AV235" s="14" t="s">
        <v>86</v>
      </c>
      <c r="AW235" s="14" t="s">
        <v>32</v>
      </c>
      <c r="AX235" s="14" t="s">
        <v>84</v>
      </c>
      <c r="AY235" s="191" t="s">
        <v>170</v>
      </c>
    </row>
    <row r="236" spans="1:65" s="2" customFormat="1" ht="16.5" customHeight="1">
      <c r="A236" s="33"/>
      <c r="B236" s="167"/>
      <c r="C236" s="168" t="s">
        <v>467</v>
      </c>
      <c r="D236" s="168" t="s">
        <v>173</v>
      </c>
      <c r="E236" s="169" t="s">
        <v>1277</v>
      </c>
      <c r="F236" s="170" t="s">
        <v>1278</v>
      </c>
      <c r="G236" s="171" t="s">
        <v>297</v>
      </c>
      <c r="H236" s="172">
        <v>1</v>
      </c>
      <c r="I236" s="173"/>
      <c r="J236" s="174">
        <f>ROUND(I236*H236,2)</f>
        <v>0</v>
      </c>
      <c r="K236" s="175"/>
      <c r="L236" s="34"/>
      <c r="M236" s="176" t="s">
        <v>1</v>
      </c>
      <c r="N236" s="177" t="s">
        <v>42</v>
      </c>
      <c r="O236" s="59"/>
      <c r="P236" s="178">
        <f>O236*H236</f>
        <v>0</v>
      </c>
      <c r="Q236" s="178">
        <v>6.9999999999999999E-4</v>
      </c>
      <c r="R236" s="178">
        <f>Q236*H236</f>
        <v>6.9999999999999999E-4</v>
      </c>
      <c r="S236" s="178">
        <v>0</v>
      </c>
      <c r="T236" s="17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0" t="s">
        <v>273</v>
      </c>
      <c r="AT236" s="180" t="s">
        <v>173</v>
      </c>
      <c r="AU236" s="180" t="s">
        <v>86</v>
      </c>
      <c r="AY236" s="18" t="s">
        <v>170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84</v>
      </c>
      <c r="BK236" s="181">
        <f>ROUND(I236*H236,2)</f>
        <v>0</v>
      </c>
      <c r="BL236" s="18" t="s">
        <v>273</v>
      </c>
      <c r="BM236" s="180" t="s">
        <v>3199</v>
      </c>
    </row>
    <row r="237" spans="1:65" s="14" customFormat="1" ht="10.199999999999999">
      <c r="B237" s="190"/>
      <c r="D237" s="183" t="s">
        <v>179</v>
      </c>
      <c r="E237" s="191" t="s">
        <v>1</v>
      </c>
      <c r="F237" s="192" t="s">
        <v>84</v>
      </c>
      <c r="H237" s="193">
        <v>1</v>
      </c>
      <c r="I237" s="194"/>
      <c r="L237" s="190"/>
      <c r="M237" s="195"/>
      <c r="N237" s="196"/>
      <c r="O237" s="196"/>
      <c r="P237" s="196"/>
      <c r="Q237" s="196"/>
      <c r="R237" s="196"/>
      <c r="S237" s="196"/>
      <c r="T237" s="197"/>
      <c r="AT237" s="191" t="s">
        <v>179</v>
      </c>
      <c r="AU237" s="191" t="s">
        <v>86</v>
      </c>
      <c r="AV237" s="14" t="s">
        <v>86</v>
      </c>
      <c r="AW237" s="14" t="s">
        <v>32</v>
      </c>
      <c r="AX237" s="14" t="s">
        <v>84</v>
      </c>
      <c r="AY237" s="191" t="s">
        <v>170</v>
      </c>
    </row>
    <row r="238" spans="1:65" s="2" customFormat="1" ht="16.5" customHeight="1">
      <c r="A238" s="33"/>
      <c r="B238" s="167"/>
      <c r="C238" s="168" t="s">
        <v>471</v>
      </c>
      <c r="D238" s="168" t="s">
        <v>173</v>
      </c>
      <c r="E238" s="169" t="s">
        <v>3200</v>
      </c>
      <c r="F238" s="170" t="s">
        <v>3201</v>
      </c>
      <c r="G238" s="171" t="s">
        <v>297</v>
      </c>
      <c r="H238" s="172">
        <v>1</v>
      </c>
      <c r="I238" s="173"/>
      <c r="J238" s="174">
        <f>ROUND(I238*H238,2)</f>
        <v>0</v>
      </c>
      <c r="K238" s="175"/>
      <c r="L238" s="34"/>
      <c r="M238" s="176" t="s">
        <v>1</v>
      </c>
      <c r="N238" s="177" t="s">
        <v>42</v>
      </c>
      <c r="O238" s="59"/>
      <c r="P238" s="178">
        <f>O238*H238</f>
        <v>0</v>
      </c>
      <c r="Q238" s="178">
        <v>8.9999999999999998E-4</v>
      </c>
      <c r="R238" s="178">
        <f>Q238*H238</f>
        <v>8.9999999999999998E-4</v>
      </c>
      <c r="S238" s="178">
        <v>0</v>
      </c>
      <c r="T238" s="17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0" t="s">
        <v>273</v>
      </c>
      <c r="AT238" s="180" t="s">
        <v>173</v>
      </c>
      <c r="AU238" s="180" t="s">
        <v>86</v>
      </c>
      <c r="AY238" s="18" t="s">
        <v>170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8" t="s">
        <v>84</v>
      </c>
      <c r="BK238" s="181">
        <f>ROUND(I238*H238,2)</f>
        <v>0</v>
      </c>
      <c r="BL238" s="18" t="s">
        <v>273</v>
      </c>
      <c r="BM238" s="180" t="s">
        <v>3202</v>
      </c>
    </row>
    <row r="239" spans="1:65" s="14" customFormat="1" ht="10.199999999999999">
      <c r="B239" s="190"/>
      <c r="D239" s="183" t="s">
        <v>179</v>
      </c>
      <c r="E239" s="191" t="s">
        <v>1</v>
      </c>
      <c r="F239" s="192" t="s">
        <v>84</v>
      </c>
      <c r="H239" s="193">
        <v>1</v>
      </c>
      <c r="I239" s="194"/>
      <c r="L239" s="190"/>
      <c r="M239" s="195"/>
      <c r="N239" s="196"/>
      <c r="O239" s="196"/>
      <c r="P239" s="196"/>
      <c r="Q239" s="196"/>
      <c r="R239" s="196"/>
      <c r="S239" s="196"/>
      <c r="T239" s="197"/>
      <c r="AT239" s="191" t="s">
        <v>179</v>
      </c>
      <c r="AU239" s="191" t="s">
        <v>86</v>
      </c>
      <c r="AV239" s="14" t="s">
        <v>86</v>
      </c>
      <c r="AW239" s="14" t="s">
        <v>32</v>
      </c>
      <c r="AX239" s="14" t="s">
        <v>84</v>
      </c>
      <c r="AY239" s="191" t="s">
        <v>170</v>
      </c>
    </row>
    <row r="240" spans="1:65" s="2" customFormat="1" ht="16.5" customHeight="1">
      <c r="A240" s="33"/>
      <c r="B240" s="167"/>
      <c r="C240" s="168" t="s">
        <v>475</v>
      </c>
      <c r="D240" s="168" t="s">
        <v>173</v>
      </c>
      <c r="E240" s="169" t="s">
        <v>1280</v>
      </c>
      <c r="F240" s="170" t="s">
        <v>1281</v>
      </c>
      <c r="G240" s="171" t="s">
        <v>297</v>
      </c>
      <c r="H240" s="172">
        <v>1</v>
      </c>
      <c r="I240" s="173"/>
      <c r="J240" s="174">
        <f>ROUND(I240*H240,2)</f>
        <v>0</v>
      </c>
      <c r="K240" s="175"/>
      <c r="L240" s="34"/>
      <c r="M240" s="176" t="s">
        <v>1</v>
      </c>
      <c r="N240" s="177" t="s">
        <v>42</v>
      </c>
      <c r="O240" s="59"/>
      <c r="P240" s="178">
        <f>O240*H240</f>
        <v>0</v>
      </c>
      <c r="Q240" s="178">
        <v>7.6999999999999996E-4</v>
      </c>
      <c r="R240" s="178">
        <f>Q240*H240</f>
        <v>7.6999999999999996E-4</v>
      </c>
      <c r="S240" s="178">
        <v>0</v>
      </c>
      <c r="T240" s="17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0" t="s">
        <v>273</v>
      </c>
      <c r="AT240" s="180" t="s">
        <v>173</v>
      </c>
      <c r="AU240" s="180" t="s">
        <v>86</v>
      </c>
      <c r="AY240" s="18" t="s">
        <v>170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8" t="s">
        <v>84</v>
      </c>
      <c r="BK240" s="181">
        <f>ROUND(I240*H240,2)</f>
        <v>0</v>
      </c>
      <c r="BL240" s="18" t="s">
        <v>273</v>
      </c>
      <c r="BM240" s="180" t="s">
        <v>3203</v>
      </c>
    </row>
    <row r="241" spans="1:65" s="14" customFormat="1" ht="10.199999999999999">
      <c r="B241" s="190"/>
      <c r="D241" s="183" t="s">
        <v>179</v>
      </c>
      <c r="E241" s="191" t="s">
        <v>1</v>
      </c>
      <c r="F241" s="192" t="s">
        <v>84</v>
      </c>
      <c r="H241" s="193">
        <v>1</v>
      </c>
      <c r="I241" s="194"/>
      <c r="L241" s="190"/>
      <c r="M241" s="195"/>
      <c r="N241" s="196"/>
      <c r="O241" s="196"/>
      <c r="P241" s="196"/>
      <c r="Q241" s="196"/>
      <c r="R241" s="196"/>
      <c r="S241" s="196"/>
      <c r="T241" s="197"/>
      <c r="AT241" s="191" t="s">
        <v>179</v>
      </c>
      <c r="AU241" s="191" t="s">
        <v>86</v>
      </c>
      <c r="AV241" s="14" t="s">
        <v>86</v>
      </c>
      <c r="AW241" s="14" t="s">
        <v>32</v>
      </c>
      <c r="AX241" s="14" t="s">
        <v>84</v>
      </c>
      <c r="AY241" s="191" t="s">
        <v>170</v>
      </c>
    </row>
    <row r="242" spans="1:65" s="2" customFormat="1" ht="21.75" customHeight="1">
      <c r="A242" s="33"/>
      <c r="B242" s="167"/>
      <c r="C242" s="168" t="s">
        <v>482</v>
      </c>
      <c r="D242" s="168" t="s">
        <v>173</v>
      </c>
      <c r="E242" s="169" t="s">
        <v>1283</v>
      </c>
      <c r="F242" s="170" t="s">
        <v>1284</v>
      </c>
      <c r="G242" s="171" t="s">
        <v>297</v>
      </c>
      <c r="H242" s="172">
        <v>1</v>
      </c>
      <c r="I242" s="173"/>
      <c r="J242" s="174">
        <f>ROUND(I242*H242,2)</f>
        <v>0</v>
      </c>
      <c r="K242" s="175"/>
      <c r="L242" s="34"/>
      <c r="M242" s="176" t="s">
        <v>1</v>
      </c>
      <c r="N242" s="177" t="s">
        <v>42</v>
      </c>
      <c r="O242" s="59"/>
      <c r="P242" s="178">
        <f>O242*H242</f>
        <v>0</v>
      </c>
      <c r="Q242" s="178">
        <v>2.7E-4</v>
      </c>
      <c r="R242" s="178">
        <f>Q242*H242</f>
        <v>2.7E-4</v>
      </c>
      <c r="S242" s="178">
        <v>0</v>
      </c>
      <c r="T242" s="17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0" t="s">
        <v>273</v>
      </c>
      <c r="AT242" s="180" t="s">
        <v>173</v>
      </c>
      <c r="AU242" s="180" t="s">
        <v>86</v>
      </c>
      <c r="AY242" s="18" t="s">
        <v>170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8" t="s">
        <v>84</v>
      </c>
      <c r="BK242" s="181">
        <f>ROUND(I242*H242,2)</f>
        <v>0</v>
      </c>
      <c r="BL242" s="18" t="s">
        <v>273</v>
      </c>
      <c r="BM242" s="180" t="s">
        <v>3204</v>
      </c>
    </row>
    <row r="243" spans="1:65" s="14" customFormat="1" ht="10.199999999999999">
      <c r="B243" s="190"/>
      <c r="D243" s="183" t="s">
        <v>179</v>
      </c>
      <c r="E243" s="191" t="s">
        <v>1</v>
      </c>
      <c r="F243" s="192" t="s">
        <v>84</v>
      </c>
      <c r="H243" s="193">
        <v>1</v>
      </c>
      <c r="I243" s="194"/>
      <c r="L243" s="190"/>
      <c r="M243" s="195"/>
      <c r="N243" s="196"/>
      <c r="O243" s="196"/>
      <c r="P243" s="196"/>
      <c r="Q243" s="196"/>
      <c r="R243" s="196"/>
      <c r="S243" s="196"/>
      <c r="T243" s="197"/>
      <c r="AT243" s="191" t="s">
        <v>179</v>
      </c>
      <c r="AU243" s="191" t="s">
        <v>86</v>
      </c>
      <c r="AV243" s="14" t="s">
        <v>86</v>
      </c>
      <c r="AW243" s="14" t="s">
        <v>32</v>
      </c>
      <c r="AX243" s="14" t="s">
        <v>84</v>
      </c>
      <c r="AY243" s="191" t="s">
        <v>170</v>
      </c>
    </row>
    <row r="244" spans="1:65" s="2" customFormat="1" ht="21.75" customHeight="1">
      <c r="A244" s="33"/>
      <c r="B244" s="167"/>
      <c r="C244" s="168" t="s">
        <v>490</v>
      </c>
      <c r="D244" s="168" t="s">
        <v>173</v>
      </c>
      <c r="E244" s="169" t="s">
        <v>1286</v>
      </c>
      <c r="F244" s="170" t="s">
        <v>1287</v>
      </c>
      <c r="G244" s="171" t="s">
        <v>297</v>
      </c>
      <c r="H244" s="172">
        <v>1</v>
      </c>
      <c r="I244" s="173"/>
      <c r="J244" s="174">
        <f>ROUND(I244*H244,2)</f>
        <v>0</v>
      </c>
      <c r="K244" s="175"/>
      <c r="L244" s="34"/>
      <c r="M244" s="176" t="s">
        <v>1</v>
      </c>
      <c r="N244" s="177" t="s">
        <v>42</v>
      </c>
      <c r="O244" s="59"/>
      <c r="P244" s="178">
        <f>O244*H244</f>
        <v>0</v>
      </c>
      <c r="Q244" s="178">
        <v>5.6999999999999998E-4</v>
      </c>
      <c r="R244" s="178">
        <f>Q244*H244</f>
        <v>5.6999999999999998E-4</v>
      </c>
      <c r="S244" s="178">
        <v>0</v>
      </c>
      <c r="T244" s="17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0" t="s">
        <v>273</v>
      </c>
      <c r="AT244" s="180" t="s">
        <v>173</v>
      </c>
      <c r="AU244" s="180" t="s">
        <v>86</v>
      </c>
      <c r="AY244" s="18" t="s">
        <v>170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8" t="s">
        <v>84</v>
      </c>
      <c r="BK244" s="181">
        <f>ROUND(I244*H244,2)</f>
        <v>0</v>
      </c>
      <c r="BL244" s="18" t="s">
        <v>273</v>
      </c>
      <c r="BM244" s="180" t="s">
        <v>3205</v>
      </c>
    </row>
    <row r="245" spans="1:65" s="14" customFormat="1" ht="10.199999999999999">
      <c r="B245" s="190"/>
      <c r="D245" s="183" t="s">
        <v>179</v>
      </c>
      <c r="E245" s="191" t="s">
        <v>1</v>
      </c>
      <c r="F245" s="192" t="s">
        <v>84</v>
      </c>
      <c r="H245" s="193">
        <v>1</v>
      </c>
      <c r="I245" s="194"/>
      <c r="L245" s="190"/>
      <c r="M245" s="195"/>
      <c r="N245" s="196"/>
      <c r="O245" s="196"/>
      <c r="P245" s="196"/>
      <c r="Q245" s="196"/>
      <c r="R245" s="196"/>
      <c r="S245" s="196"/>
      <c r="T245" s="197"/>
      <c r="AT245" s="191" t="s">
        <v>179</v>
      </c>
      <c r="AU245" s="191" t="s">
        <v>86</v>
      </c>
      <c r="AV245" s="14" t="s">
        <v>86</v>
      </c>
      <c r="AW245" s="14" t="s">
        <v>32</v>
      </c>
      <c r="AX245" s="14" t="s">
        <v>84</v>
      </c>
      <c r="AY245" s="191" t="s">
        <v>170</v>
      </c>
    </row>
    <row r="246" spans="1:65" s="2" customFormat="1" ht="21.75" customHeight="1">
      <c r="A246" s="33"/>
      <c r="B246" s="167"/>
      <c r="C246" s="168" t="s">
        <v>495</v>
      </c>
      <c r="D246" s="168" t="s">
        <v>173</v>
      </c>
      <c r="E246" s="169" t="s">
        <v>1292</v>
      </c>
      <c r="F246" s="170" t="s">
        <v>1293</v>
      </c>
      <c r="G246" s="171" t="s">
        <v>297</v>
      </c>
      <c r="H246" s="172">
        <v>9</v>
      </c>
      <c r="I246" s="173"/>
      <c r="J246" s="174">
        <f>ROUND(I246*H246,2)</f>
        <v>0</v>
      </c>
      <c r="K246" s="175"/>
      <c r="L246" s="34"/>
      <c r="M246" s="176" t="s">
        <v>1</v>
      </c>
      <c r="N246" s="177" t="s">
        <v>42</v>
      </c>
      <c r="O246" s="59"/>
      <c r="P246" s="178">
        <f>O246*H246</f>
        <v>0</v>
      </c>
      <c r="Q246" s="178">
        <v>2.3000000000000001E-4</v>
      </c>
      <c r="R246" s="178">
        <f>Q246*H246</f>
        <v>2.0700000000000002E-3</v>
      </c>
      <c r="S246" s="178">
        <v>0</v>
      </c>
      <c r="T246" s="17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0" t="s">
        <v>273</v>
      </c>
      <c r="AT246" s="180" t="s">
        <v>173</v>
      </c>
      <c r="AU246" s="180" t="s">
        <v>86</v>
      </c>
      <c r="AY246" s="18" t="s">
        <v>170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8" t="s">
        <v>84</v>
      </c>
      <c r="BK246" s="181">
        <f>ROUND(I246*H246,2)</f>
        <v>0</v>
      </c>
      <c r="BL246" s="18" t="s">
        <v>273</v>
      </c>
      <c r="BM246" s="180" t="s">
        <v>3206</v>
      </c>
    </row>
    <row r="247" spans="1:65" s="14" customFormat="1" ht="10.199999999999999">
      <c r="B247" s="190"/>
      <c r="D247" s="183" t="s">
        <v>179</v>
      </c>
      <c r="E247" s="191" t="s">
        <v>1</v>
      </c>
      <c r="F247" s="192" t="s">
        <v>3207</v>
      </c>
      <c r="H247" s="193">
        <v>9</v>
      </c>
      <c r="I247" s="194"/>
      <c r="L247" s="190"/>
      <c r="M247" s="195"/>
      <c r="N247" s="196"/>
      <c r="O247" s="196"/>
      <c r="P247" s="196"/>
      <c r="Q247" s="196"/>
      <c r="R247" s="196"/>
      <c r="S247" s="196"/>
      <c r="T247" s="197"/>
      <c r="AT247" s="191" t="s">
        <v>179</v>
      </c>
      <c r="AU247" s="191" t="s">
        <v>86</v>
      </c>
      <c r="AV247" s="14" t="s">
        <v>86</v>
      </c>
      <c r="AW247" s="14" t="s">
        <v>32</v>
      </c>
      <c r="AX247" s="14" t="s">
        <v>84</v>
      </c>
      <c r="AY247" s="191" t="s">
        <v>170</v>
      </c>
    </row>
    <row r="248" spans="1:65" s="2" customFormat="1" ht="21.75" customHeight="1">
      <c r="A248" s="33"/>
      <c r="B248" s="167"/>
      <c r="C248" s="168" t="s">
        <v>499</v>
      </c>
      <c r="D248" s="168" t="s">
        <v>173</v>
      </c>
      <c r="E248" s="169" t="s">
        <v>1296</v>
      </c>
      <c r="F248" s="170" t="s">
        <v>1297</v>
      </c>
      <c r="G248" s="171" t="s">
        <v>297</v>
      </c>
      <c r="H248" s="172">
        <v>6</v>
      </c>
      <c r="I248" s="173"/>
      <c r="J248" s="174">
        <f>ROUND(I248*H248,2)</f>
        <v>0</v>
      </c>
      <c r="K248" s="175"/>
      <c r="L248" s="34"/>
      <c r="M248" s="176" t="s">
        <v>1</v>
      </c>
      <c r="N248" s="177" t="s">
        <v>42</v>
      </c>
      <c r="O248" s="59"/>
      <c r="P248" s="178">
        <f>O248*H248</f>
        <v>0</v>
      </c>
      <c r="Q248" s="178">
        <v>3.5E-4</v>
      </c>
      <c r="R248" s="178">
        <f>Q248*H248</f>
        <v>2.0999999999999999E-3</v>
      </c>
      <c r="S248" s="178">
        <v>0</v>
      </c>
      <c r="T248" s="179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0" t="s">
        <v>273</v>
      </c>
      <c r="AT248" s="180" t="s">
        <v>173</v>
      </c>
      <c r="AU248" s="180" t="s">
        <v>86</v>
      </c>
      <c r="AY248" s="18" t="s">
        <v>170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84</v>
      </c>
      <c r="BK248" s="181">
        <f>ROUND(I248*H248,2)</f>
        <v>0</v>
      </c>
      <c r="BL248" s="18" t="s">
        <v>273</v>
      </c>
      <c r="BM248" s="180" t="s">
        <v>3208</v>
      </c>
    </row>
    <row r="249" spans="1:65" s="14" customFormat="1" ht="10.199999999999999">
      <c r="B249" s="190"/>
      <c r="D249" s="183" t="s">
        <v>179</v>
      </c>
      <c r="E249" s="191" t="s">
        <v>1</v>
      </c>
      <c r="F249" s="192" t="s">
        <v>1299</v>
      </c>
      <c r="H249" s="193">
        <v>6</v>
      </c>
      <c r="I249" s="194"/>
      <c r="L249" s="190"/>
      <c r="M249" s="195"/>
      <c r="N249" s="196"/>
      <c r="O249" s="196"/>
      <c r="P249" s="196"/>
      <c r="Q249" s="196"/>
      <c r="R249" s="196"/>
      <c r="S249" s="196"/>
      <c r="T249" s="197"/>
      <c r="AT249" s="191" t="s">
        <v>179</v>
      </c>
      <c r="AU249" s="191" t="s">
        <v>86</v>
      </c>
      <c r="AV249" s="14" t="s">
        <v>86</v>
      </c>
      <c r="AW249" s="14" t="s">
        <v>32</v>
      </c>
      <c r="AX249" s="14" t="s">
        <v>84</v>
      </c>
      <c r="AY249" s="191" t="s">
        <v>170</v>
      </c>
    </row>
    <row r="250" spans="1:65" s="2" customFormat="1" ht="21.75" customHeight="1">
      <c r="A250" s="33"/>
      <c r="B250" s="167"/>
      <c r="C250" s="168" t="s">
        <v>503</v>
      </c>
      <c r="D250" s="168" t="s">
        <v>173</v>
      </c>
      <c r="E250" s="169" t="s">
        <v>1300</v>
      </c>
      <c r="F250" s="170" t="s">
        <v>1301</v>
      </c>
      <c r="G250" s="171" t="s">
        <v>297</v>
      </c>
      <c r="H250" s="172">
        <v>2</v>
      </c>
      <c r="I250" s="173"/>
      <c r="J250" s="174">
        <f>ROUND(I250*H250,2)</f>
        <v>0</v>
      </c>
      <c r="K250" s="175"/>
      <c r="L250" s="34"/>
      <c r="M250" s="176" t="s">
        <v>1</v>
      </c>
      <c r="N250" s="177" t="s">
        <v>42</v>
      </c>
      <c r="O250" s="59"/>
      <c r="P250" s="178">
        <f>O250*H250</f>
        <v>0</v>
      </c>
      <c r="Q250" s="178">
        <v>5.5000000000000003E-4</v>
      </c>
      <c r="R250" s="178">
        <f>Q250*H250</f>
        <v>1.1000000000000001E-3</v>
      </c>
      <c r="S250" s="178">
        <v>0</v>
      </c>
      <c r="T250" s="179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0" t="s">
        <v>273</v>
      </c>
      <c r="AT250" s="180" t="s">
        <v>173</v>
      </c>
      <c r="AU250" s="180" t="s">
        <v>86</v>
      </c>
      <c r="AY250" s="18" t="s">
        <v>170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84</v>
      </c>
      <c r="BK250" s="181">
        <f>ROUND(I250*H250,2)</f>
        <v>0</v>
      </c>
      <c r="BL250" s="18" t="s">
        <v>273</v>
      </c>
      <c r="BM250" s="180" t="s">
        <v>3209</v>
      </c>
    </row>
    <row r="251" spans="1:65" s="14" customFormat="1" ht="10.199999999999999">
      <c r="B251" s="190"/>
      <c r="D251" s="183" t="s">
        <v>179</v>
      </c>
      <c r="E251" s="191" t="s">
        <v>1</v>
      </c>
      <c r="F251" s="192" t="s">
        <v>341</v>
      </c>
      <c r="H251" s="193">
        <v>2</v>
      </c>
      <c r="I251" s="194"/>
      <c r="L251" s="190"/>
      <c r="M251" s="195"/>
      <c r="N251" s="196"/>
      <c r="O251" s="196"/>
      <c r="P251" s="196"/>
      <c r="Q251" s="196"/>
      <c r="R251" s="196"/>
      <c r="S251" s="196"/>
      <c r="T251" s="197"/>
      <c r="AT251" s="191" t="s">
        <v>179</v>
      </c>
      <c r="AU251" s="191" t="s">
        <v>86</v>
      </c>
      <c r="AV251" s="14" t="s">
        <v>86</v>
      </c>
      <c r="AW251" s="14" t="s">
        <v>32</v>
      </c>
      <c r="AX251" s="14" t="s">
        <v>84</v>
      </c>
      <c r="AY251" s="191" t="s">
        <v>170</v>
      </c>
    </row>
    <row r="252" spans="1:65" s="2" customFormat="1" ht="16.5" customHeight="1">
      <c r="A252" s="33"/>
      <c r="B252" s="167"/>
      <c r="C252" s="168" t="s">
        <v>507</v>
      </c>
      <c r="D252" s="168" t="s">
        <v>173</v>
      </c>
      <c r="E252" s="169" t="s">
        <v>1303</v>
      </c>
      <c r="F252" s="170" t="s">
        <v>1304</v>
      </c>
      <c r="G252" s="171" t="s">
        <v>297</v>
      </c>
      <c r="H252" s="172">
        <v>1</v>
      </c>
      <c r="I252" s="173"/>
      <c r="J252" s="174">
        <f>ROUND(I252*H252,2)</f>
        <v>0</v>
      </c>
      <c r="K252" s="175"/>
      <c r="L252" s="34"/>
      <c r="M252" s="176" t="s">
        <v>1</v>
      </c>
      <c r="N252" s="177" t="s">
        <v>42</v>
      </c>
      <c r="O252" s="59"/>
      <c r="P252" s="178">
        <f>O252*H252</f>
        <v>0</v>
      </c>
      <c r="Q252" s="178">
        <v>1.8600000000000001E-3</v>
      </c>
      <c r="R252" s="178">
        <f>Q252*H252</f>
        <v>1.8600000000000001E-3</v>
      </c>
      <c r="S252" s="178">
        <v>0</v>
      </c>
      <c r="T252" s="179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0" t="s">
        <v>273</v>
      </c>
      <c r="AT252" s="180" t="s">
        <v>173</v>
      </c>
      <c r="AU252" s="180" t="s">
        <v>86</v>
      </c>
      <c r="AY252" s="18" t="s">
        <v>170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84</v>
      </c>
      <c r="BK252" s="181">
        <f>ROUND(I252*H252,2)</f>
        <v>0</v>
      </c>
      <c r="BL252" s="18" t="s">
        <v>273</v>
      </c>
      <c r="BM252" s="180" t="s">
        <v>3210</v>
      </c>
    </row>
    <row r="253" spans="1:65" s="14" customFormat="1" ht="10.199999999999999">
      <c r="B253" s="190"/>
      <c r="D253" s="183" t="s">
        <v>179</v>
      </c>
      <c r="E253" s="191" t="s">
        <v>1</v>
      </c>
      <c r="F253" s="192" t="s">
        <v>84</v>
      </c>
      <c r="H253" s="193">
        <v>1</v>
      </c>
      <c r="I253" s="194"/>
      <c r="L253" s="190"/>
      <c r="M253" s="195"/>
      <c r="N253" s="196"/>
      <c r="O253" s="196"/>
      <c r="P253" s="196"/>
      <c r="Q253" s="196"/>
      <c r="R253" s="196"/>
      <c r="S253" s="196"/>
      <c r="T253" s="197"/>
      <c r="AT253" s="191" t="s">
        <v>179</v>
      </c>
      <c r="AU253" s="191" t="s">
        <v>86</v>
      </c>
      <c r="AV253" s="14" t="s">
        <v>86</v>
      </c>
      <c r="AW253" s="14" t="s">
        <v>32</v>
      </c>
      <c r="AX253" s="14" t="s">
        <v>84</v>
      </c>
      <c r="AY253" s="191" t="s">
        <v>170</v>
      </c>
    </row>
    <row r="254" spans="1:65" s="2" customFormat="1" ht="21.75" customHeight="1">
      <c r="A254" s="33"/>
      <c r="B254" s="167"/>
      <c r="C254" s="168" t="s">
        <v>513</v>
      </c>
      <c r="D254" s="168" t="s">
        <v>173</v>
      </c>
      <c r="E254" s="169" t="s">
        <v>1306</v>
      </c>
      <c r="F254" s="170" t="s">
        <v>1307</v>
      </c>
      <c r="G254" s="171" t="s">
        <v>297</v>
      </c>
      <c r="H254" s="172">
        <v>2</v>
      </c>
      <c r="I254" s="173"/>
      <c r="J254" s="174">
        <f>ROUND(I254*H254,2)</f>
        <v>0</v>
      </c>
      <c r="K254" s="175"/>
      <c r="L254" s="34"/>
      <c r="M254" s="176" t="s">
        <v>1</v>
      </c>
      <c r="N254" s="177" t="s">
        <v>42</v>
      </c>
      <c r="O254" s="59"/>
      <c r="P254" s="178">
        <f>O254*H254</f>
        <v>0</v>
      </c>
      <c r="Q254" s="178">
        <v>1.4999999999999999E-4</v>
      </c>
      <c r="R254" s="178">
        <f>Q254*H254</f>
        <v>2.9999999999999997E-4</v>
      </c>
      <c r="S254" s="178">
        <v>0</v>
      </c>
      <c r="T254" s="179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0" t="s">
        <v>273</v>
      </c>
      <c r="AT254" s="180" t="s">
        <v>173</v>
      </c>
      <c r="AU254" s="180" t="s">
        <v>86</v>
      </c>
      <c r="AY254" s="18" t="s">
        <v>170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18" t="s">
        <v>84</v>
      </c>
      <c r="BK254" s="181">
        <f>ROUND(I254*H254,2)</f>
        <v>0</v>
      </c>
      <c r="BL254" s="18" t="s">
        <v>273</v>
      </c>
      <c r="BM254" s="180" t="s">
        <v>3211</v>
      </c>
    </row>
    <row r="255" spans="1:65" s="14" customFormat="1" ht="10.199999999999999">
      <c r="B255" s="190"/>
      <c r="D255" s="183" t="s">
        <v>179</v>
      </c>
      <c r="E255" s="191" t="s">
        <v>1</v>
      </c>
      <c r="F255" s="192" t="s">
        <v>341</v>
      </c>
      <c r="H255" s="193">
        <v>2</v>
      </c>
      <c r="I255" s="194"/>
      <c r="L255" s="190"/>
      <c r="M255" s="195"/>
      <c r="N255" s="196"/>
      <c r="O255" s="196"/>
      <c r="P255" s="196"/>
      <c r="Q255" s="196"/>
      <c r="R255" s="196"/>
      <c r="S255" s="196"/>
      <c r="T255" s="197"/>
      <c r="AT255" s="191" t="s">
        <v>179</v>
      </c>
      <c r="AU255" s="191" t="s">
        <v>86</v>
      </c>
      <c r="AV255" s="14" t="s">
        <v>86</v>
      </c>
      <c r="AW255" s="14" t="s">
        <v>32</v>
      </c>
      <c r="AX255" s="14" t="s">
        <v>84</v>
      </c>
      <c r="AY255" s="191" t="s">
        <v>170</v>
      </c>
    </row>
    <row r="256" spans="1:65" s="2" customFormat="1" ht="21.75" customHeight="1">
      <c r="A256" s="33"/>
      <c r="B256" s="167"/>
      <c r="C256" s="168" t="s">
        <v>518</v>
      </c>
      <c r="D256" s="168" t="s">
        <v>173</v>
      </c>
      <c r="E256" s="169" t="s">
        <v>1309</v>
      </c>
      <c r="F256" s="170" t="s">
        <v>1310</v>
      </c>
      <c r="G256" s="171" t="s">
        <v>297</v>
      </c>
      <c r="H256" s="172">
        <v>1</v>
      </c>
      <c r="I256" s="173"/>
      <c r="J256" s="174">
        <f>ROUND(I256*H256,2)</f>
        <v>0</v>
      </c>
      <c r="K256" s="175"/>
      <c r="L256" s="34"/>
      <c r="M256" s="176" t="s">
        <v>1</v>
      </c>
      <c r="N256" s="177" t="s">
        <v>42</v>
      </c>
      <c r="O256" s="59"/>
      <c r="P256" s="178">
        <f>O256*H256</f>
        <v>0</v>
      </c>
      <c r="Q256" s="178">
        <v>1.6000000000000001E-4</v>
      </c>
      <c r="R256" s="178">
        <f>Q256*H256</f>
        <v>1.6000000000000001E-4</v>
      </c>
      <c r="S256" s="178">
        <v>0</v>
      </c>
      <c r="T256" s="179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0" t="s">
        <v>273</v>
      </c>
      <c r="AT256" s="180" t="s">
        <v>173</v>
      </c>
      <c r="AU256" s="180" t="s">
        <v>86</v>
      </c>
      <c r="AY256" s="18" t="s">
        <v>170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8" t="s">
        <v>84</v>
      </c>
      <c r="BK256" s="181">
        <f>ROUND(I256*H256,2)</f>
        <v>0</v>
      </c>
      <c r="BL256" s="18" t="s">
        <v>273</v>
      </c>
      <c r="BM256" s="180" t="s">
        <v>3212</v>
      </c>
    </row>
    <row r="257" spans="1:65" s="14" customFormat="1" ht="10.199999999999999">
      <c r="B257" s="190"/>
      <c r="D257" s="183" t="s">
        <v>179</v>
      </c>
      <c r="E257" s="191" t="s">
        <v>1</v>
      </c>
      <c r="F257" s="192" t="s">
        <v>84</v>
      </c>
      <c r="H257" s="193">
        <v>1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179</v>
      </c>
      <c r="AU257" s="191" t="s">
        <v>86</v>
      </c>
      <c r="AV257" s="14" t="s">
        <v>86</v>
      </c>
      <c r="AW257" s="14" t="s">
        <v>32</v>
      </c>
      <c r="AX257" s="14" t="s">
        <v>84</v>
      </c>
      <c r="AY257" s="191" t="s">
        <v>170</v>
      </c>
    </row>
    <row r="258" spans="1:65" s="2" customFormat="1" ht="21.75" customHeight="1">
      <c r="A258" s="33"/>
      <c r="B258" s="167"/>
      <c r="C258" s="168" t="s">
        <v>523</v>
      </c>
      <c r="D258" s="168" t="s">
        <v>173</v>
      </c>
      <c r="E258" s="169" t="s">
        <v>1312</v>
      </c>
      <c r="F258" s="170" t="s">
        <v>1313</v>
      </c>
      <c r="G258" s="171" t="s">
        <v>493</v>
      </c>
      <c r="H258" s="172">
        <v>1</v>
      </c>
      <c r="I258" s="173"/>
      <c r="J258" s="174">
        <f>ROUND(I258*H258,2)</f>
        <v>0</v>
      </c>
      <c r="K258" s="175"/>
      <c r="L258" s="34"/>
      <c r="M258" s="176" t="s">
        <v>1</v>
      </c>
      <c r="N258" s="177" t="s">
        <v>42</v>
      </c>
      <c r="O258" s="59"/>
      <c r="P258" s="178">
        <f>O258*H258</f>
        <v>0</v>
      </c>
      <c r="Q258" s="178">
        <v>1.248E-2</v>
      </c>
      <c r="R258" s="178">
        <f>Q258*H258</f>
        <v>1.248E-2</v>
      </c>
      <c r="S258" s="178">
        <v>0</v>
      </c>
      <c r="T258" s="179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0" t="s">
        <v>273</v>
      </c>
      <c r="AT258" s="180" t="s">
        <v>173</v>
      </c>
      <c r="AU258" s="180" t="s">
        <v>86</v>
      </c>
      <c r="AY258" s="18" t="s">
        <v>170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8" t="s">
        <v>84</v>
      </c>
      <c r="BK258" s="181">
        <f>ROUND(I258*H258,2)</f>
        <v>0</v>
      </c>
      <c r="BL258" s="18" t="s">
        <v>273</v>
      </c>
      <c r="BM258" s="180" t="s">
        <v>3213</v>
      </c>
    </row>
    <row r="259" spans="1:65" s="14" customFormat="1" ht="10.199999999999999">
      <c r="B259" s="190"/>
      <c r="D259" s="183" t="s">
        <v>179</v>
      </c>
      <c r="E259" s="191" t="s">
        <v>1</v>
      </c>
      <c r="F259" s="192" t="s">
        <v>84</v>
      </c>
      <c r="H259" s="193">
        <v>1</v>
      </c>
      <c r="I259" s="194"/>
      <c r="L259" s="190"/>
      <c r="M259" s="195"/>
      <c r="N259" s="196"/>
      <c r="O259" s="196"/>
      <c r="P259" s="196"/>
      <c r="Q259" s="196"/>
      <c r="R259" s="196"/>
      <c r="S259" s="196"/>
      <c r="T259" s="197"/>
      <c r="AT259" s="191" t="s">
        <v>179</v>
      </c>
      <c r="AU259" s="191" t="s">
        <v>86</v>
      </c>
      <c r="AV259" s="14" t="s">
        <v>86</v>
      </c>
      <c r="AW259" s="14" t="s">
        <v>32</v>
      </c>
      <c r="AX259" s="14" t="s">
        <v>84</v>
      </c>
      <c r="AY259" s="191" t="s">
        <v>170</v>
      </c>
    </row>
    <row r="260" spans="1:65" s="2" customFormat="1" ht="21.75" customHeight="1">
      <c r="A260" s="33"/>
      <c r="B260" s="167"/>
      <c r="C260" s="168" t="s">
        <v>529</v>
      </c>
      <c r="D260" s="168" t="s">
        <v>173</v>
      </c>
      <c r="E260" s="169" t="s">
        <v>1315</v>
      </c>
      <c r="F260" s="170" t="s">
        <v>1316</v>
      </c>
      <c r="G260" s="171" t="s">
        <v>297</v>
      </c>
      <c r="H260" s="172">
        <v>2</v>
      </c>
      <c r="I260" s="173"/>
      <c r="J260" s="174">
        <f>ROUND(I260*H260,2)</f>
        <v>0</v>
      </c>
      <c r="K260" s="175"/>
      <c r="L260" s="34"/>
      <c r="M260" s="176" t="s">
        <v>1</v>
      </c>
      <c r="N260" s="177" t="s">
        <v>42</v>
      </c>
      <c r="O260" s="59"/>
      <c r="P260" s="178">
        <f>O260*H260</f>
        <v>0</v>
      </c>
      <c r="Q260" s="178">
        <v>1.2700000000000001E-3</v>
      </c>
      <c r="R260" s="178">
        <f>Q260*H260</f>
        <v>2.5400000000000002E-3</v>
      </c>
      <c r="S260" s="178">
        <v>0</v>
      </c>
      <c r="T260" s="179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0" t="s">
        <v>273</v>
      </c>
      <c r="AT260" s="180" t="s">
        <v>173</v>
      </c>
      <c r="AU260" s="180" t="s">
        <v>86</v>
      </c>
      <c r="AY260" s="18" t="s">
        <v>170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8" t="s">
        <v>84</v>
      </c>
      <c r="BK260" s="181">
        <f>ROUND(I260*H260,2)</f>
        <v>0</v>
      </c>
      <c r="BL260" s="18" t="s">
        <v>273</v>
      </c>
      <c r="BM260" s="180" t="s">
        <v>3214</v>
      </c>
    </row>
    <row r="261" spans="1:65" s="14" customFormat="1" ht="10.199999999999999">
      <c r="B261" s="190"/>
      <c r="D261" s="183" t="s">
        <v>179</v>
      </c>
      <c r="E261" s="191" t="s">
        <v>1</v>
      </c>
      <c r="F261" s="192" t="s">
        <v>341</v>
      </c>
      <c r="H261" s="193">
        <v>2</v>
      </c>
      <c r="I261" s="194"/>
      <c r="L261" s="190"/>
      <c r="M261" s="195"/>
      <c r="N261" s="196"/>
      <c r="O261" s="196"/>
      <c r="P261" s="196"/>
      <c r="Q261" s="196"/>
      <c r="R261" s="196"/>
      <c r="S261" s="196"/>
      <c r="T261" s="197"/>
      <c r="AT261" s="191" t="s">
        <v>179</v>
      </c>
      <c r="AU261" s="191" t="s">
        <v>86</v>
      </c>
      <c r="AV261" s="14" t="s">
        <v>86</v>
      </c>
      <c r="AW261" s="14" t="s">
        <v>32</v>
      </c>
      <c r="AX261" s="14" t="s">
        <v>84</v>
      </c>
      <c r="AY261" s="191" t="s">
        <v>170</v>
      </c>
    </row>
    <row r="262" spans="1:65" s="2" customFormat="1" ht="21.75" customHeight="1">
      <c r="A262" s="33"/>
      <c r="B262" s="167"/>
      <c r="C262" s="168" t="s">
        <v>535</v>
      </c>
      <c r="D262" s="168" t="s">
        <v>173</v>
      </c>
      <c r="E262" s="169" t="s">
        <v>1318</v>
      </c>
      <c r="F262" s="170" t="s">
        <v>1319</v>
      </c>
      <c r="G262" s="171" t="s">
        <v>244</v>
      </c>
      <c r="H262" s="172">
        <v>198.5</v>
      </c>
      <c r="I262" s="173"/>
      <c r="J262" s="174">
        <f>ROUND(I262*H262,2)</f>
        <v>0</v>
      </c>
      <c r="K262" s="175"/>
      <c r="L262" s="34"/>
      <c r="M262" s="176" t="s">
        <v>1</v>
      </c>
      <c r="N262" s="177" t="s">
        <v>42</v>
      </c>
      <c r="O262" s="59"/>
      <c r="P262" s="178">
        <f>O262*H262</f>
        <v>0</v>
      </c>
      <c r="Q262" s="178">
        <v>1.9000000000000001E-4</v>
      </c>
      <c r="R262" s="178">
        <f>Q262*H262</f>
        <v>3.7715000000000005E-2</v>
      </c>
      <c r="S262" s="178">
        <v>0</v>
      </c>
      <c r="T262" s="179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0" t="s">
        <v>273</v>
      </c>
      <c r="AT262" s="180" t="s">
        <v>173</v>
      </c>
      <c r="AU262" s="180" t="s">
        <v>86</v>
      </c>
      <c r="AY262" s="18" t="s">
        <v>170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8" t="s">
        <v>84</v>
      </c>
      <c r="BK262" s="181">
        <f>ROUND(I262*H262,2)</f>
        <v>0</v>
      </c>
      <c r="BL262" s="18" t="s">
        <v>273</v>
      </c>
      <c r="BM262" s="180" t="s">
        <v>3215</v>
      </c>
    </row>
    <row r="263" spans="1:65" s="14" customFormat="1" ht="10.199999999999999">
      <c r="B263" s="190"/>
      <c r="D263" s="183" t="s">
        <v>179</v>
      </c>
      <c r="E263" s="191" t="s">
        <v>1</v>
      </c>
      <c r="F263" s="192" t="s">
        <v>3216</v>
      </c>
      <c r="H263" s="193">
        <v>198.5</v>
      </c>
      <c r="I263" s="194"/>
      <c r="L263" s="190"/>
      <c r="M263" s="195"/>
      <c r="N263" s="196"/>
      <c r="O263" s="196"/>
      <c r="P263" s="196"/>
      <c r="Q263" s="196"/>
      <c r="R263" s="196"/>
      <c r="S263" s="196"/>
      <c r="T263" s="197"/>
      <c r="AT263" s="191" t="s">
        <v>179</v>
      </c>
      <c r="AU263" s="191" t="s">
        <v>86</v>
      </c>
      <c r="AV263" s="14" t="s">
        <v>86</v>
      </c>
      <c r="AW263" s="14" t="s">
        <v>32</v>
      </c>
      <c r="AX263" s="14" t="s">
        <v>84</v>
      </c>
      <c r="AY263" s="191" t="s">
        <v>170</v>
      </c>
    </row>
    <row r="264" spans="1:65" s="2" customFormat="1" ht="16.5" customHeight="1">
      <c r="A264" s="33"/>
      <c r="B264" s="167"/>
      <c r="C264" s="168" t="s">
        <v>539</v>
      </c>
      <c r="D264" s="168" t="s">
        <v>173</v>
      </c>
      <c r="E264" s="169" t="s">
        <v>1322</v>
      </c>
      <c r="F264" s="170" t="s">
        <v>1323</v>
      </c>
      <c r="G264" s="171" t="s">
        <v>244</v>
      </c>
      <c r="H264" s="172">
        <v>198.5</v>
      </c>
      <c r="I264" s="173"/>
      <c r="J264" s="174">
        <f>ROUND(I264*H264,2)</f>
        <v>0</v>
      </c>
      <c r="K264" s="175"/>
      <c r="L264" s="34"/>
      <c r="M264" s="176" t="s">
        <v>1</v>
      </c>
      <c r="N264" s="177" t="s">
        <v>42</v>
      </c>
      <c r="O264" s="59"/>
      <c r="P264" s="178">
        <f>O264*H264</f>
        <v>0</v>
      </c>
      <c r="Q264" s="178">
        <v>1.0000000000000001E-5</v>
      </c>
      <c r="R264" s="178">
        <f>Q264*H264</f>
        <v>1.9850000000000002E-3</v>
      </c>
      <c r="S264" s="178">
        <v>0</v>
      </c>
      <c r="T264" s="179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0" t="s">
        <v>273</v>
      </c>
      <c r="AT264" s="180" t="s">
        <v>173</v>
      </c>
      <c r="AU264" s="180" t="s">
        <v>86</v>
      </c>
      <c r="AY264" s="18" t="s">
        <v>170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8" t="s">
        <v>84</v>
      </c>
      <c r="BK264" s="181">
        <f>ROUND(I264*H264,2)</f>
        <v>0</v>
      </c>
      <c r="BL264" s="18" t="s">
        <v>273</v>
      </c>
      <c r="BM264" s="180" t="s">
        <v>3217</v>
      </c>
    </row>
    <row r="265" spans="1:65" s="14" customFormat="1" ht="10.199999999999999">
      <c r="B265" s="190"/>
      <c r="D265" s="183" t="s">
        <v>179</v>
      </c>
      <c r="E265" s="191" t="s">
        <v>1</v>
      </c>
      <c r="F265" s="192" t="s">
        <v>3218</v>
      </c>
      <c r="H265" s="193">
        <v>198.5</v>
      </c>
      <c r="I265" s="194"/>
      <c r="L265" s="190"/>
      <c r="M265" s="195"/>
      <c r="N265" s="196"/>
      <c r="O265" s="196"/>
      <c r="P265" s="196"/>
      <c r="Q265" s="196"/>
      <c r="R265" s="196"/>
      <c r="S265" s="196"/>
      <c r="T265" s="197"/>
      <c r="AT265" s="191" t="s">
        <v>179</v>
      </c>
      <c r="AU265" s="191" t="s">
        <v>86</v>
      </c>
      <c r="AV265" s="14" t="s">
        <v>86</v>
      </c>
      <c r="AW265" s="14" t="s">
        <v>32</v>
      </c>
      <c r="AX265" s="14" t="s">
        <v>84</v>
      </c>
      <c r="AY265" s="191" t="s">
        <v>170</v>
      </c>
    </row>
    <row r="266" spans="1:65" s="2" customFormat="1" ht="21.75" customHeight="1">
      <c r="A266" s="33"/>
      <c r="B266" s="167"/>
      <c r="C266" s="168" t="s">
        <v>545</v>
      </c>
      <c r="D266" s="168" t="s">
        <v>173</v>
      </c>
      <c r="E266" s="169" t="s">
        <v>1329</v>
      </c>
      <c r="F266" s="170" t="s">
        <v>1330</v>
      </c>
      <c r="G266" s="171" t="s">
        <v>190</v>
      </c>
      <c r="H266" s="172">
        <v>0.247</v>
      </c>
      <c r="I266" s="173"/>
      <c r="J266" s="174">
        <f>ROUND(I266*H266,2)</f>
        <v>0</v>
      </c>
      <c r="K266" s="175"/>
      <c r="L266" s="34"/>
      <c r="M266" s="176" t="s">
        <v>1</v>
      </c>
      <c r="N266" s="177" t="s">
        <v>42</v>
      </c>
      <c r="O266" s="59"/>
      <c r="P266" s="178">
        <f>O266*H266</f>
        <v>0</v>
      </c>
      <c r="Q266" s="178">
        <v>0</v>
      </c>
      <c r="R266" s="178">
        <f>Q266*H266</f>
        <v>0</v>
      </c>
      <c r="S266" s="178">
        <v>0</v>
      </c>
      <c r="T266" s="179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0" t="s">
        <v>273</v>
      </c>
      <c r="AT266" s="180" t="s">
        <v>173</v>
      </c>
      <c r="AU266" s="180" t="s">
        <v>86</v>
      </c>
      <c r="AY266" s="18" t="s">
        <v>170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84</v>
      </c>
      <c r="BK266" s="181">
        <f>ROUND(I266*H266,2)</f>
        <v>0</v>
      </c>
      <c r="BL266" s="18" t="s">
        <v>273</v>
      </c>
      <c r="BM266" s="180" t="s">
        <v>3219</v>
      </c>
    </row>
    <row r="267" spans="1:65" s="12" customFormat="1" ht="22.8" customHeight="1">
      <c r="B267" s="154"/>
      <c r="D267" s="155" t="s">
        <v>76</v>
      </c>
      <c r="E267" s="165" t="s">
        <v>1332</v>
      </c>
      <c r="F267" s="165" t="s">
        <v>1333</v>
      </c>
      <c r="I267" s="157"/>
      <c r="J267" s="166">
        <f>BK267</f>
        <v>0</v>
      </c>
      <c r="L267" s="154"/>
      <c r="M267" s="159"/>
      <c r="N267" s="160"/>
      <c r="O267" s="160"/>
      <c r="P267" s="161">
        <f>SUM(P268:P272)</f>
        <v>0</v>
      </c>
      <c r="Q267" s="160"/>
      <c r="R267" s="161">
        <f>SUM(R268:R272)</f>
        <v>6.1899999999999993E-3</v>
      </c>
      <c r="S267" s="160"/>
      <c r="T267" s="162">
        <f>SUM(T268:T272)</f>
        <v>0</v>
      </c>
      <c r="AR267" s="155" t="s">
        <v>86</v>
      </c>
      <c r="AT267" s="163" t="s">
        <v>76</v>
      </c>
      <c r="AU267" s="163" t="s">
        <v>84</v>
      </c>
      <c r="AY267" s="155" t="s">
        <v>170</v>
      </c>
      <c r="BK267" s="164">
        <f>SUM(BK268:BK272)</f>
        <v>0</v>
      </c>
    </row>
    <row r="268" spans="1:65" s="2" customFormat="1" ht="21.75" customHeight="1">
      <c r="A268" s="33"/>
      <c r="B268" s="167"/>
      <c r="C268" s="168" t="s">
        <v>551</v>
      </c>
      <c r="D268" s="168" t="s">
        <v>173</v>
      </c>
      <c r="E268" s="169" t="s">
        <v>1334</v>
      </c>
      <c r="F268" s="170" t="s">
        <v>1335</v>
      </c>
      <c r="G268" s="171" t="s">
        <v>297</v>
      </c>
      <c r="H268" s="172">
        <v>1</v>
      </c>
      <c r="I268" s="173"/>
      <c r="J268" s="174">
        <f>ROUND(I268*H268,2)</f>
        <v>0</v>
      </c>
      <c r="K268" s="175"/>
      <c r="L268" s="34"/>
      <c r="M268" s="176" t="s">
        <v>1</v>
      </c>
      <c r="N268" s="177" t="s">
        <v>42</v>
      </c>
      <c r="O268" s="59"/>
      <c r="P268" s="178">
        <f>O268*H268</f>
        <v>0</v>
      </c>
      <c r="Q268" s="178">
        <v>2.8E-3</v>
      </c>
      <c r="R268" s="178">
        <f>Q268*H268</f>
        <v>2.8E-3</v>
      </c>
      <c r="S268" s="178">
        <v>0</v>
      </c>
      <c r="T268" s="179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0" t="s">
        <v>273</v>
      </c>
      <c r="AT268" s="180" t="s">
        <v>173</v>
      </c>
      <c r="AU268" s="180" t="s">
        <v>86</v>
      </c>
      <c r="AY268" s="18" t="s">
        <v>170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84</v>
      </c>
      <c r="BK268" s="181">
        <f>ROUND(I268*H268,2)</f>
        <v>0</v>
      </c>
      <c r="BL268" s="18" t="s">
        <v>273</v>
      </c>
      <c r="BM268" s="180" t="s">
        <v>3220</v>
      </c>
    </row>
    <row r="269" spans="1:65" s="14" customFormat="1" ht="10.199999999999999">
      <c r="B269" s="190"/>
      <c r="D269" s="183" t="s">
        <v>179</v>
      </c>
      <c r="E269" s="191" t="s">
        <v>1</v>
      </c>
      <c r="F269" s="192" t="s">
        <v>84</v>
      </c>
      <c r="H269" s="193">
        <v>1</v>
      </c>
      <c r="I269" s="194"/>
      <c r="L269" s="190"/>
      <c r="M269" s="195"/>
      <c r="N269" s="196"/>
      <c r="O269" s="196"/>
      <c r="P269" s="196"/>
      <c r="Q269" s="196"/>
      <c r="R269" s="196"/>
      <c r="S269" s="196"/>
      <c r="T269" s="197"/>
      <c r="AT269" s="191" t="s">
        <v>179</v>
      </c>
      <c r="AU269" s="191" t="s">
        <v>86</v>
      </c>
      <c r="AV269" s="14" t="s">
        <v>86</v>
      </c>
      <c r="AW269" s="14" t="s">
        <v>32</v>
      </c>
      <c r="AX269" s="14" t="s">
        <v>84</v>
      </c>
      <c r="AY269" s="191" t="s">
        <v>170</v>
      </c>
    </row>
    <row r="270" spans="1:65" s="2" customFormat="1" ht="21.75" customHeight="1">
      <c r="A270" s="33"/>
      <c r="B270" s="167"/>
      <c r="C270" s="168" t="s">
        <v>556</v>
      </c>
      <c r="D270" s="168" t="s">
        <v>173</v>
      </c>
      <c r="E270" s="169" t="s">
        <v>3221</v>
      </c>
      <c r="F270" s="170" t="s">
        <v>3222</v>
      </c>
      <c r="G270" s="171" t="s">
        <v>493</v>
      </c>
      <c r="H270" s="172">
        <v>1</v>
      </c>
      <c r="I270" s="173"/>
      <c r="J270" s="174">
        <f>ROUND(I270*H270,2)</f>
        <v>0</v>
      </c>
      <c r="K270" s="175"/>
      <c r="L270" s="34"/>
      <c r="M270" s="176" t="s">
        <v>1</v>
      </c>
      <c r="N270" s="177" t="s">
        <v>42</v>
      </c>
      <c r="O270" s="59"/>
      <c r="P270" s="178">
        <f>O270*H270</f>
        <v>0</v>
      </c>
      <c r="Q270" s="178">
        <v>3.3899999999999998E-3</v>
      </c>
      <c r="R270" s="178">
        <f>Q270*H270</f>
        <v>3.3899999999999998E-3</v>
      </c>
      <c r="S270" s="178">
        <v>0</v>
      </c>
      <c r="T270" s="179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0" t="s">
        <v>273</v>
      </c>
      <c r="AT270" s="180" t="s">
        <v>173</v>
      </c>
      <c r="AU270" s="180" t="s">
        <v>86</v>
      </c>
      <c r="AY270" s="18" t="s">
        <v>170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8" t="s">
        <v>84</v>
      </c>
      <c r="BK270" s="181">
        <f>ROUND(I270*H270,2)</f>
        <v>0</v>
      </c>
      <c r="BL270" s="18" t="s">
        <v>273</v>
      </c>
      <c r="BM270" s="180" t="s">
        <v>3223</v>
      </c>
    </row>
    <row r="271" spans="1:65" s="14" customFormat="1" ht="10.199999999999999">
      <c r="B271" s="190"/>
      <c r="D271" s="183" t="s">
        <v>179</v>
      </c>
      <c r="E271" s="191" t="s">
        <v>1</v>
      </c>
      <c r="F271" s="192" t="s">
        <v>84</v>
      </c>
      <c r="H271" s="193">
        <v>1</v>
      </c>
      <c r="I271" s="194"/>
      <c r="L271" s="190"/>
      <c r="M271" s="195"/>
      <c r="N271" s="196"/>
      <c r="O271" s="196"/>
      <c r="P271" s="196"/>
      <c r="Q271" s="196"/>
      <c r="R271" s="196"/>
      <c r="S271" s="196"/>
      <c r="T271" s="197"/>
      <c r="AT271" s="191" t="s">
        <v>179</v>
      </c>
      <c r="AU271" s="191" t="s">
        <v>86</v>
      </c>
      <c r="AV271" s="14" t="s">
        <v>86</v>
      </c>
      <c r="AW271" s="14" t="s">
        <v>32</v>
      </c>
      <c r="AX271" s="14" t="s">
        <v>84</v>
      </c>
      <c r="AY271" s="191" t="s">
        <v>170</v>
      </c>
    </row>
    <row r="272" spans="1:65" s="2" customFormat="1" ht="21.75" customHeight="1">
      <c r="A272" s="33"/>
      <c r="B272" s="167"/>
      <c r="C272" s="168" t="s">
        <v>560</v>
      </c>
      <c r="D272" s="168" t="s">
        <v>173</v>
      </c>
      <c r="E272" s="169" t="s">
        <v>1340</v>
      </c>
      <c r="F272" s="170" t="s">
        <v>1341</v>
      </c>
      <c r="G272" s="171" t="s">
        <v>190</v>
      </c>
      <c r="H272" s="172">
        <v>6.0000000000000001E-3</v>
      </c>
      <c r="I272" s="173"/>
      <c r="J272" s="174">
        <f>ROUND(I272*H272,2)</f>
        <v>0</v>
      </c>
      <c r="K272" s="175"/>
      <c r="L272" s="34"/>
      <c r="M272" s="176" t="s">
        <v>1</v>
      </c>
      <c r="N272" s="177" t="s">
        <v>42</v>
      </c>
      <c r="O272" s="59"/>
      <c r="P272" s="178">
        <f>O272*H272</f>
        <v>0</v>
      </c>
      <c r="Q272" s="178">
        <v>0</v>
      </c>
      <c r="R272" s="178">
        <f>Q272*H272</f>
        <v>0</v>
      </c>
      <c r="S272" s="178">
        <v>0</v>
      </c>
      <c r="T272" s="179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0" t="s">
        <v>273</v>
      </c>
      <c r="AT272" s="180" t="s">
        <v>173</v>
      </c>
      <c r="AU272" s="180" t="s">
        <v>86</v>
      </c>
      <c r="AY272" s="18" t="s">
        <v>170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8" t="s">
        <v>84</v>
      </c>
      <c r="BK272" s="181">
        <f>ROUND(I272*H272,2)</f>
        <v>0</v>
      </c>
      <c r="BL272" s="18" t="s">
        <v>273</v>
      </c>
      <c r="BM272" s="180" t="s">
        <v>3224</v>
      </c>
    </row>
    <row r="273" spans="1:65" s="12" customFormat="1" ht="22.8" customHeight="1">
      <c r="B273" s="154"/>
      <c r="D273" s="155" t="s">
        <v>76</v>
      </c>
      <c r="E273" s="165" t="s">
        <v>488</v>
      </c>
      <c r="F273" s="165" t="s">
        <v>489</v>
      </c>
      <c r="I273" s="157"/>
      <c r="J273" s="166">
        <f>BK273</f>
        <v>0</v>
      </c>
      <c r="L273" s="154"/>
      <c r="M273" s="159"/>
      <c r="N273" s="160"/>
      <c r="O273" s="160"/>
      <c r="P273" s="161">
        <f>SUM(P274:P322)</f>
        <v>0</v>
      </c>
      <c r="Q273" s="160"/>
      <c r="R273" s="161">
        <f>SUM(R274:R322)</f>
        <v>0.36625999999999997</v>
      </c>
      <c r="S273" s="160"/>
      <c r="T273" s="162">
        <f>SUM(T274:T322)</f>
        <v>0</v>
      </c>
      <c r="AR273" s="155" t="s">
        <v>86</v>
      </c>
      <c r="AT273" s="163" t="s">
        <v>76</v>
      </c>
      <c r="AU273" s="163" t="s">
        <v>84</v>
      </c>
      <c r="AY273" s="155" t="s">
        <v>170</v>
      </c>
      <c r="BK273" s="164">
        <f>SUM(BK274:BK322)</f>
        <v>0</v>
      </c>
    </row>
    <row r="274" spans="1:65" s="2" customFormat="1" ht="21.75" customHeight="1">
      <c r="A274" s="33"/>
      <c r="B274" s="167"/>
      <c r="C274" s="168" t="s">
        <v>564</v>
      </c>
      <c r="D274" s="168" t="s">
        <v>173</v>
      </c>
      <c r="E274" s="169" t="s">
        <v>3225</v>
      </c>
      <c r="F274" s="170" t="s">
        <v>3226</v>
      </c>
      <c r="G274" s="171" t="s">
        <v>493</v>
      </c>
      <c r="H274" s="172">
        <v>1</v>
      </c>
      <c r="I274" s="173"/>
      <c r="J274" s="174">
        <f>ROUND(I274*H274,2)</f>
        <v>0</v>
      </c>
      <c r="K274" s="175"/>
      <c r="L274" s="34"/>
      <c r="M274" s="176" t="s">
        <v>1</v>
      </c>
      <c r="N274" s="177" t="s">
        <v>42</v>
      </c>
      <c r="O274" s="59"/>
      <c r="P274" s="178">
        <f>O274*H274</f>
        <v>0</v>
      </c>
      <c r="Q274" s="178">
        <v>3.82E-3</v>
      </c>
      <c r="R274" s="178">
        <f>Q274*H274</f>
        <v>3.82E-3</v>
      </c>
      <c r="S274" s="178">
        <v>0</v>
      </c>
      <c r="T274" s="179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0" t="s">
        <v>273</v>
      </c>
      <c r="AT274" s="180" t="s">
        <v>173</v>
      </c>
      <c r="AU274" s="180" t="s">
        <v>86</v>
      </c>
      <c r="AY274" s="18" t="s">
        <v>170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8" t="s">
        <v>84</v>
      </c>
      <c r="BK274" s="181">
        <f>ROUND(I274*H274,2)</f>
        <v>0</v>
      </c>
      <c r="BL274" s="18" t="s">
        <v>273</v>
      </c>
      <c r="BM274" s="180" t="s">
        <v>3227</v>
      </c>
    </row>
    <row r="275" spans="1:65" s="14" customFormat="1" ht="10.199999999999999">
      <c r="B275" s="190"/>
      <c r="D275" s="183" t="s">
        <v>179</v>
      </c>
      <c r="E275" s="191" t="s">
        <v>1</v>
      </c>
      <c r="F275" s="192" t="s">
        <v>84</v>
      </c>
      <c r="H275" s="193">
        <v>1</v>
      </c>
      <c r="I275" s="194"/>
      <c r="L275" s="190"/>
      <c r="M275" s="195"/>
      <c r="N275" s="196"/>
      <c r="O275" s="196"/>
      <c r="P275" s="196"/>
      <c r="Q275" s="196"/>
      <c r="R275" s="196"/>
      <c r="S275" s="196"/>
      <c r="T275" s="197"/>
      <c r="AT275" s="191" t="s">
        <v>179</v>
      </c>
      <c r="AU275" s="191" t="s">
        <v>86</v>
      </c>
      <c r="AV275" s="14" t="s">
        <v>86</v>
      </c>
      <c r="AW275" s="14" t="s">
        <v>32</v>
      </c>
      <c r="AX275" s="14" t="s">
        <v>84</v>
      </c>
      <c r="AY275" s="191" t="s">
        <v>170</v>
      </c>
    </row>
    <row r="276" spans="1:65" s="2" customFormat="1" ht="21.75" customHeight="1">
      <c r="A276" s="33"/>
      <c r="B276" s="167"/>
      <c r="C276" s="168" t="s">
        <v>568</v>
      </c>
      <c r="D276" s="168" t="s">
        <v>173</v>
      </c>
      <c r="E276" s="169" t="s">
        <v>1346</v>
      </c>
      <c r="F276" s="170" t="s">
        <v>1347</v>
      </c>
      <c r="G276" s="171" t="s">
        <v>493</v>
      </c>
      <c r="H276" s="172">
        <v>3</v>
      </c>
      <c r="I276" s="173"/>
      <c r="J276" s="174">
        <f>ROUND(I276*H276,2)</f>
        <v>0</v>
      </c>
      <c r="K276" s="175"/>
      <c r="L276" s="34"/>
      <c r="M276" s="176" t="s">
        <v>1</v>
      </c>
      <c r="N276" s="177" t="s">
        <v>42</v>
      </c>
      <c r="O276" s="59"/>
      <c r="P276" s="178">
        <f>O276*H276</f>
        <v>0</v>
      </c>
      <c r="Q276" s="178">
        <v>1.6920000000000001E-2</v>
      </c>
      <c r="R276" s="178">
        <f>Q276*H276</f>
        <v>5.076E-2</v>
      </c>
      <c r="S276" s="178">
        <v>0</v>
      </c>
      <c r="T276" s="179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80" t="s">
        <v>273</v>
      </c>
      <c r="AT276" s="180" t="s">
        <v>173</v>
      </c>
      <c r="AU276" s="180" t="s">
        <v>86</v>
      </c>
      <c r="AY276" s="18" t="s">
        <v>170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8" t="s">
        <v>84</v>
      </c>
      <c r="BK276" s="181">
        <f>ROUND(I276*H276,2)</f>
        <v>0</v>
      </c>
      <c r="BL276" s="18" t="s">
        <v>273</v>
      </c>
      <c r="BM276" s="180" t="s">
        <v>3228</v>
      </c>
    </row>
    <row r="277" spans="1:65" s="14" customFormat="1" ht="10.199999999999999">
      <c r="B277" s="190"/>
      <c r="D277" s="183" t="s">
        <v>179</v>
      </c>
      <c r="E277" s="191" t="s">
        <v>1</v>
      </c>
      <c r="F277" s="192" t="s">
        <v>171</v>
      </c>
      <c r="H277" s="193">
        <v>3</v>
      </c>
      <c r="I277" s="194"/>
      <c r="L277" s="190"/>
      <c r="M277" s="195"/>
      <c r="N277" s="196"/>
      <c r="O277" s="196"/>
      <c r="P277" s="196"/>
      <c r="Q277" s="196"/>
      <c r="R277" s="196"/>
      <c r="S277" s="196"/>
      <c r="T277" s="197"/>
      <c r="AT277" s="191" t="s">
        <v>179</v>
      </c>
      <c r="AU277" s="191" t="s">
        <v>86</v>
      </c>
      <c r="AV277" s="14" t="s">
        <v>86</v>
      </c>
      <c r="AW277" s="14" t="s">
        <v>32</v>
      </c>
      <c r="AX277" s="14" t="s">
        <v>84</v>
      </c>
      <c r="AY277" s="191" t="s">
        <v>170</v>
      </c>
    </row>
    <row r="278" spans="1:65" s="2" customFormat="1" ht="21.75" customHeight="1">
      <c r="A278" s="33"/>
      <c r="B278" s="167"/>
      <c r="C278" s="168" t="s">
        <v>572</v>
      </c>
      <c r="D278" s="168" t="s">
        <v>173</v>
      </c>
      <c r="E278" s="169" t="s">
        <v>1349</v>
      </c>
      <c r="F278" s="170" t="s">
        <v>1350</v>
      </c>
      <c r="G278" s="171" t="s">
        <v>493</v>
      </c>
      <c r="H278" s="172">
        <v>1</v>
      </c>
      <c r="I278" s="173"/>
      <c r="J278" s="174">
        <f>ROUND(I278*H278,2)</f>
        <v>0</v>
      </c>
      <c r="K278" s="175"/>
      <c r="L278" s="34"/>
      <c r="M278" s="176" t="s">
        <v>1</v>
      </c>
      <c r="N278" s="177" t="s">
        <v>42</v>
      </c>
      <c r="O278" s="59"/>
      <c r="P278" s="178">
        <f>O278*H278</f>
        <v>0</v>
      </c>
      <c r="Q278" s="178">
        <v>1.908E-2</v>
      </c>
      <c r="R278" s="178">
        <f>Q278*H278</f>
        <v>1.908E-2</v>
      </c>
      <c r="S278" s="178">
        <v>0</v>
      </c>
      <c r="T278" s="179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0" t="s">
        <v>273</v>
      </c>
      <c r="AT278" s="180" t="s">
        <v>173</v>
      </c>
      <c r="AU278" s="180" t="s">
        <v>86</v>
      </c>
      <c r="AY278" s="18" t="s">
        <v>170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8" t="s">
        <v>84</v>
      </c>
      <c r="BK278" s="181">
        <f>ROUND(I278*H278,2)</f>
        <v>0</v>
      </c>
      <c r="BL278" s="18" t="s">
        <v>273</v>
      </c>
      <c r="BM278" s="180" t="s">
        <v>3229</v>
      </c>
    </row>
    <row r="279" spans="1:65" s="14" customFormat="1" ht="10.199999999999999">
      <c r="B279" s="190"/>
      <c r="D279" s="183" t="s">
        <v>179</v>
      </c>
      <c r="E279" s="191" t="s">
        <v>1</v>
      </c>
      <c r="F279" s="192" t="s">
        <v>84</v>
      </c>
      <c r="H279" s="193">
        <v>1</v>
      </c>
      <c r="I279" s="194"/>
      <c r="L279" s="190"/>
      <c r="M279" s="195"/>
      <c r="N279" s="196"/>
      <c r="O279" s="196"/>
      <c r="P279" s="196"/>
      <c r="Q279" s="196"/>
      <c r="R279" s="196"/>
      <c r="S279" s="196"/>
      <c r="T279" s="197"/>
      <c r="AT279" s="191" t="s">
        <v>179</v>
      </c>
      <c r="AU279" s="191" t="s">
        <v>86</v>
      </c>
      <c r="AV279" s="14" t="s">
        <v>86</v>
      </c>
      <c r="AW279" s="14" t="s">
        <v>32</v>
      </c>
      <c r="AX279" s="14" t="s">
        <v>84</v>
      </c>
      <c r="AY279" s="191" t="s">
        <v>170</v>
      </c>
    </row>
    <row r="280" spans="1:65" s="2" customFormat="1" ht="21.75" customHeight="1">
      <c r="A280" s="33"/>
      <c r="B280" s="167"/>
      <c r="C280" s="168" t="s">
        <v>576</v>
      </c>
      <c r="D280" s="168" t="s">
        <v>173</v>
      </c>
      <c r="E280" s="169" t="s">
        <v>1358</v>
      </c>
      <c r="F280" s="170" t="s">
        <v>1359</v>
      </c>
      <c r="G280" s="171" t="s">
        <v>493</v>
      </c>
      <c r="H280" s="172">
        <v>2</v>
      </c>
      <c r="I280" s="173"/>
      <c r="J280" s="174">
        <f>ROUND(I280*H280,2)</f>
        <v>0</v>
      </c>
      <c r="K280" s="175"/>
      <c r="L280" s="34"/>
      <c r="M280" s="176" t="s">
        <v>1</v>
      </c>
      <c r="N280" s="177" t="s">
        <v>42</v>
      </c>
      <c r="O280" s="59"/>
      <c r="P280" s="178">
        <f>O280*H280</f>
        <v>0</v>
      </c>
      <c r="Q280" s="178">
        <v>2.1250000000000002E-2</v>
      </c>
      <c r="R280" s="178">
        <f>Q280*H280</f>
        <v>4.2500000000000003E-2</v>
      </c>
      <c r="S280" s="178">
        <v>0</v>
      </c>
      <c r="T280" s="179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80" t="s">
        <v>273</v>
      </c>
      <c r="AT280" s="180" t="s">
        <v>173</v>
      </c>
      <c r="AU280" s="180" t="s">
        <v>86</v>
      </c>
      <c r="AY280" s="18" t="s">
        <v>170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8" t="s">
        <v>84</v>
      </c>
      <c r="BK280" s="181">
        <f>ROUND(I280*H280,2)</f>
        <v>0</v>
      </c>
      <c r="BL280" s="18" t="s">
        <v>273</v>
      </c>
      <c r="BM280" s="180" t="s">
        <v>3230</v>
      </c>
    </row>
    <row r="281" spans="1:65" s="14" customFormat="1" ht="10.199999999999999">
      <c r="B281" s="190"/>
      <c r="D281" s="183" t="s">
        <v>179</v>
      </c>
      <c r="E281" s="191" t="s">
        <v>1</v>
      </c>
      <c r="F281" s="192" t="s">
        <v>86</v>
      </c>
      <c r="H281" s="193">
        <v>2</v>
      </c>
      <c r="I281" s="194"/>
      <c r="L281" s="190"/>
      <c r="M281" s="195"/>
      <c r="N281" s="196"/>
      <c r="O281" s="196"/>
      <c r="P281" s="196"/>
      <c r="Q281" s="196"/>
      <c r="R281" s="196"/>
      <c r="S281" s="196"/>
      <c r="T281" s="197"/>
      <c r="AT281" s="191" t="s">
        <v>179</v>
      </c>
      <c r="AU281" s="191" t="s">
        <v>86</v>
      </c>
      <c r="AV281" s="14" t="s">
        <v>86</v>
      </c>
      <c r="AW281" s="14" t="s">
        <v>32</v>
      </c>
      <c r="AX281" s="14" t="s">
        <v>84</v>
      </c>
      <c r="AY281" s="191" t="s">
        <v>170</v>
      </c>
    </row>
    <row r="282" spans="1:65" s="2" customFormat="1" ht="21.75" customHeight="1">
      <c r="A282" s="33"/>
      <c r="B282" s="167"/>
      <c r="C282" s="168" t="s">
        <v>580</v>
      </c>
      <c r="D282" s="168" t="s">
        <v>173</v>
      </c>
      <c r="E282" s="169" t="s">
        <v>3231</v>
      </c>
      <c r="F282" s="170" t="s">
        <v>3232</v>
      </c>
      <c r="G282" s="171" t="s">
        <v>493</v>
      </c>
      <c r="H282" s="172">
        <v>1</v>
      </c>
      <c r="I282" s="173"/>
      <c r="J282" s="174">
        <f>ROUND(I282*H282,2)</f>
        <v>0</v>
      </c>
      <c r="K282" s="175"/>
      <c r="L282" s="34"/>
      <c r="M282" s="176" t="s">
        <v>1</v>
      </c>
      <c r="N282" s="177" t="s">
        <v>42</v>
      </c>
      <c r="O282" s="59"/>
      <c r="P282" s="178">
        <f>O282*H282</f>
        <v>0</v>
      </c>
      <c r="Q282" s="178">
        <v>1.396E-2</v>
      </c>
      <c r="R282" s="178">
        <f>Q282*H282</f>
        <v>1.396E-2</v>
      </c>
      <c r="S282" s="178">
        <v>0</v>
      </c>
      <c r="T282" s="179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0" t="s">
        <v>273</v>
      </c>
      <c r="AT282" s="180" t="s">
        <v>173</v>
      </c>
      <c r="AU282" s="180" t="s">
        <v>86</v>
      </c>
      <c r="AY282" s="18" t="s">
        <v>170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8" t="s">
        <v>84</v>
      </c>
      <c r="BK282" s="181">
        <f>ROUND(I282*H282,2)</f>
        <v>0</v>
      </c>
      <c r="BL282" s="18" t="s">
        <v>273</v>
      </c>
      <c r="BM282" s="180" t="s">
        <v>3233</v>
      </c>
    </row>
    <row r="283" spans="1:65" s="14" customFormat="1" ht="10.199999999999999">
      <c r="B283" s="190"/>
      <c r="D283" s="183" t="s">
        <v>179</v>
      </c>
      <c r="E283" s="191" t="s">
        <v>1</v>
      </c>
      <c r="F283" s="192" t="s">
        <v>84</v>
      </c>
      <c r="H283" s="193">
        <v>1</v>
      </c>
      <c r="I283" s="194"/>
      <c r="L283" s="190"/>
      <c r="M283" s="195"/>
      <c r="N283" s="196"/>
      <c r="O283" s="196"/>
      <c r="P283" s="196"/>
      <c r="Q283" s="196"/>
      <c r="R283" s="196"/>
      <c r="S283" s="196"/>
      <c r="T283" s="197"/>
      <c r="AT283" s="191" t="s">
        <v>179</v>
      </c>
      <c r="AU283" s="191" t="s">
        <v>86</v>
      </c>
      <c r="AV283" s="14" t="s">
        <v>86</v>
      </c>
      <c r="AW283" s="14" t="s">
        <v>32</v>
      </c>
      <c r="AX283" s="14" t="s">
        <v>84</v>
      </c>
      <c r="AY283" s="191" t="s">
        <v>170</v>
      </c>
    </row>
    <row r="284" spans="1:65" s="2" customFormat="1" ht="21.75" customHeight="1">
      <c r="A284" s="33"/>
      <c r="B284" s="167"/>
      <c r="C284" s="168" t="s">
        <v>584</v>
      </c>
      <c r="D284" s="168" t="s">
        <v>173</v>
      </c>
      <c r="E284" s="169" t="s">
        <v>3234</v>
      </c>
      <c r="F284" s="170" t="s">
        <v>3235</v>
      </c>
      <c r="G284" s="171" t="s">
        <v>493</v>
      </c>
      <c r="H284" s="172">
        <v>1</v>
      </c>
      <c r="I284" s="173"/>
      <c r="J284" s="174">
        <f>ROUND(I284*H284,2)</f>
        <v>0</v>
      </c>
      <c r="K284" s="175"/>
      <c r="L284" s="34"/>
      <c r="M284" s="176" t="s">
        <v>1</v>
      </c>
      <c r="N284" s="177" t="s">
        <v>42</v>
      </c>
      <c r="O284" s="59"/>
      <c r="P284" s="178">
        <f>O284*H284</f>
        <v>0</v>
      </c>
      <c r="Q284" s="178">
        <v>1.695E-2</v>
      </c>
      <c r="R284" s="178">
        <f>Q284*H284</f>
        <v>1.695E-2</v>
      </c>
      <c r="S284" s="178">
        <v>0</v>
      </c>
      <c r="T284" s="179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0" t="s">
        <v>273</v>
      </c>
      <c r="AT284" s="180" t="s">
        <v>173</v>
      </c>
      <c r="AU284" s="180" t="s">
        <v>86</v>
      </c>
      <c r="AY284" s="18" t="s">
        <v>170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8" t="s">
        <v>84</v>
      </c>
      <c r="BK284" s="181">
        <f>ROUND(I284*H284,2)</f>
        <v>0</v>
      </c>
      <c r="BL284" s="18" t="s">
        <v>273</v>
      </c>
      <c r="BM284" s="180" t="s">
        <v>3236</v>
      </c>
    </row>
    <row r="285" spans="1:65" s="14" customFormat="1" ht="10.199999999999999">
      <c r="B285" s="190"/>
      <c r="D285" s="183" t="s">
        <v>179</v>
      </c>
      <c r="E285" s="191" t="s">
        <v>1</v>
      </c>
      <c r="F285" s="192" t="s">
        <v>84</v>
      </c>
      <c r="H285" s="193">
        <v>1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179</v>
      </c>
      <c r="AU285" s="191" t="s">
        <v>86</v>
      </c>
      <c r="AV285" s="14" t="s">
        <v>86</v>
      </c>
      <c r="AW285" s="14" t="s">
        <v>32</v>
      </c>
      <c r="AX285" s="14" t="s">
        <v>84</v>
      </c>
      <c r="AY285" s="191" t="s">
        <v>170</v>
      </c>
    </row>
    <row r="286" spans="1:65" s="2" customFormat="1" ht="21.75" customHeight="1">
      <c r="A286" s="33"/>
      <c r="B286" s="167"/>
      <c r="C286" s="168" t="s">
        <v>588</v>
      </c>
      <c r="D286" s="168" t="s">
        <v>173</v>
      </c>
      <c r="E286" s="169" t="s">
        <v>1370</v>
      </c>
      <c r="F286" s="170" t="s">
        <v>1371</v>
      </c>
      <c r="G286" s="171" t="s">
        <v>493</v>
      </c>
      <c r="H286" s="172">
        <v>2</v>
      </c>
      <c r="I286" s="173"/>
      <c r="J286" s="174">
        <f>ROUND(I286*H286,2)</f>
        <v>0</v>
      </c>
      <c r="K286" s="175"/>
      <c r="L286" s="34"/>
      <c r="M286" s="176" t="s">
        <v>1</v>
      </c>
      <c r="N286" s="177" t="s">
        <v>42</v>
      </c>
      <c r="O286" s="59"/>
      <c r="P286" s="178">
        <f>O286*H286</f>
        <v>0</v>
      </c>
      <c r="Q286" s="178">
        <v>3.9629999999999999E-2</v>
      </c>
      <c r="R286" s="178">
        <f>Q286*H286</f>
        <v>7.9259999999999997E-2</v>
      </c>
      <c r="S286" s="178">
        <v>0</v>
      </c>
      <c r="T286" s="179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0" t="s">
        <v>273</v>
      </c>
      <c r="AT286" s="180" t="s">
        <v>173</v>
      </c>
      <c r="AU286" s="180" t="s">
        <v>86</v>
      </c>
      <c r="AY286" s="18" t="s">
        <v>170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8" t="s">
        <v>84</v>
      </c>
      <c r="BK286" s="181">
        <f>ROUND(I286*H286,2)</f>
        <v>0</v>
      </c>
      <c r="BL286" s="18" t="s">
        <v>273</v>
      </c>
      <c r="BM286" s="180" t="s">
        <v>3237</v>
      </c>
    </row>
    <row r="287" spans="1:65" s="14" customFormat="1" ht="10.199999999999999">
      <c r="B287" s="190"/>
      <c r="D287" s="183" t="s">
        <v>179</v>
      </c>
      <c r="E287" s="191" t="s">
        <v>1</v>
      </c>
      <c r="F287" s="192" t="s">
        <v>86</v>
      </c>
      <c r="H287" s="193">
        <v>2</v>
      </c>
      <c r="I287" s="194"/>
      <c r="L287" s="190"/>
      <c r="M287" s="195"/>
      <c r="N287" s="196"/>
      <c r="O287" s="196"/>
      <c r="P287" s="196"/>
      <c r="Q287" s="196"/>
      <c r="R287" s="196"/>
      <c r="S287" s="196"/>
      <c r="T287" s="197"/>
      <c r="AT287" s="191" t="s">
        <v>179</v>
      </c>
      <c r="AU287" s="191" t="s">
        <v>86</v>
      </c>
      <c r="AV287" s="14" t="s">
        <v>86</v>
      </c>
      <c r="AW287" s="14" t="s">
        <v>32</v>
      </c>
      <c r="AX287" s="14" t="s">
        <v>84</v>
      </c>
      <c r="AY287" s="191" t="s">
        <v>170</v>
      </c>
    </row>
    <row r="288" spans="1:65" s="2" customFormat="1" ht="21.75" customHeight="1">
      <c r="A288" s="33"/>
      <c r="B288" s="167"/>
      <c r="C288" s="168" t="s">
        <v>592</v>
      </c>
      <c r="D288" s="168" t="s">
        <v>173</v>
      </c>
      <c r="E288" s="169" t="s">
        <v>1382</v>
      </c>
      <c r="F288" s="170" t="s">
        <v>1383</v>
      </c>
      <c r="G288" s="171" t="s">
        <v>493</v>
      </c>
      <c r="H288" s="172">
        <v>2</v>
      </c>
      <c r="I288" s="173"/>
      <c r="J288" s="174">
        <f>ROUND(I288*H288,2)</f>
        <v>0</v>
      </c>
      <c r="K288" s="175"/>
      <c r="L288" s="34"/>
      <c r="M288" s="176" t="s">
        <v>1</v>
      </c>
      <c r="N288" s="177" t="s">
        <v>42</v>
      </c>
      <c r="O288" s="59"/>
      <c r="P288" s="178">
        <f>O288*H288</f>
        <v>0</v>
      </c>
      <c r="Q288" s="178">
        <v>4.2389999999999997E-2</v>
      </c>
      <c r="R288" s="178">
        <f>Q288*H288</f>
        <v>8.4779999999999994E-2</v>
      </c>
      <c r="S288" s="178">
        <v>0</v>
      </c>
      <c r="T288" s="17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0" t="s">
        <v>273</v>
      </c>
      <c r="AT288" s="180" t="s">
        <v>173</v>
      </c>
      <c r="AU288" s="180" t="s">
        <v>86</v>
      </c>
      <c r="AY288" s="18" t="s">
        <v>170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18" t="s">
        <v>84</v>
      </c>
      <c r="BK288" s="181">
        <f>ROUND(I288*H288,2)</f>
        <v>0</v>
      </c>
      <c r="BL288" s="18" t="s">
        <v>273</v>
      </c>
      <c r="BM288" s="180" t="s">
        <v>3238</v>
      </c>
    </row>
    <row r="289" spans="1:65" s="14" customFormat="1" ht="10.199999999999999">
      <c r="B289" s="190"/>
      <c r="D289" s="183" t="s">
        <v>179</v>
      </c>
      <c r="E289" s="191" t="s">
        <v>1</v>
      </c>
      <c r="F289" s="192" t="s">
        <v>86</v>
      </c>
      <c r="H289" s="193">
        <v>2</v>
      </c>
      <c r="I289" s="194"/>
      <c r="L289" s="190"/>
      <c r="M289" s="195"/>
      <c r="N289" s="196"/>
      <c r="O289" s="196"/>
      <c r="P289" s="196"/>
      <c r="Q289" s="196"/>
      <c r="R289" s="196"/>
      <c r="S289" s="196"/>
      <c r="T289" s="197"/>
      <c r="AT289" s="191" t="s">
        <v>179</v>
      </c>
      <c r="AU289" s="191" t="s">
        <v>86</v>
      </c>
      <c r="AV289" s="14" t="s">
        <v>86</v>
      </c>
      <c r="AW289" s="14" t="s">
        <v>32</v>
      </c>
      <c r="AX289" s="14" t="s">
        <v>84</v>
      </c>
      <c r="AY289" s="191" t="s">
        <v>170</v>
      </c>
    </row>
    <row r="290" spans="1:65" s="2" customFormat="1" ht="21.75" customHeight="1">
      <c r="A290" s="33"/>
      <c r="B290" s="167"/>
      <c r="C290" s="168" t="s">
        <v>596</v>
      </c>
      <c r="D290" s="168" t="s">
        <v>173</v>
      </c>
      <c r="E290" s="169" t="s">
        <v>3239</v>
      </c>
      <c r="F290" s="170" t="s">
        <v>3240</v>
      </c>
      <c r="G290" s="171" t="s">
        <v>493</v>
      </c>
      <c r="H290" s="172">
        <v>2</v>
      </c>
      <c r="I290" s="173"/>
      <c r="J290" s="174">
        <f>ROUND(I290*H290,2)</f>
        <v>0</v>
      </c>
      <c r="K290" s="175"/>
      <c r="L290" s="34"/>
      <c r="M290" s="176" t="s">
        <v>1</v>
      </c>
      <c r="N290" s="177" t="s">
        <v>42</v>
      </c>
      <c r="O290" s="59"/>
      <c r="P290" s="178">
        <f>O290*H290</f>
        <v>0</v>
      </c>
      <c r="Q290" s="178">
        <v>4.9300000000000004E-3</v>
      </c>
      <c r="R290" s="178">
        <f>Q290*H290</f>
        <v>9.8600000000000007E-3</v>
      </c>
      <c r="S290" s="178">
        <v>0</v>
      </c>
      <c r="T290" s="17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0" t="s">
        <v>273</v>
      </c>
      <c r="AT290" s="180" t="s">
        <v>173</v>
      </c>
      <c r="AU290" s="180" t="s">
        <v>86</v>
      </c>
      <c r="AY290" s="18" t="s">
        <v>170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18" t="s">
        <v>84</v>
      </c>
      <c r="BK290" s="181">
        <f>ROUND(I290*H290,2)</f>
        <v>0</v>
      </c>
      <c r="BL290" s="18" t="s">
        <v>273</v>
      </c>
      <c r="BM290" s="180" t="s">
        <v>3241</v>
      </c>
    </row>
    <row r="291" spans="1:65" s="14" customFormat="1" ht="10.199999999999999">
      <c r="B291" s="190"/>
      <c r="D291" s="183" t="s">
        <v>179</v>
      </c>
      <c r="E291" s="191" t="s">
        <v>1</v>
      </c>
      <c r="F291" s="192" t="s">
        <v>86</v>
      </c>
      <c r="H291" s="193">
        <v>2</v>
      </c>
      <c r="I291" s="194"/>
      <c r="L291" s="190"/>
      <c r="M291" s="195"/>
      <c r="N291" s="196"/>
      <c r="O291" s="196"/>
      <c r="P291" s="196"/>
      <c r="Q291" s="196"/>
      <c r="R291" s="196"/>
      <c r="S291" s="196"/>
      <c r="T291" s="197"/>
      <c r="AT291" s="191" t="s">
        <v>179</v>
      </c>
      <c r="AU291" s="191" t="s">
        <v>86</v>
      </c>
      <c r="AV291" s="14" t="s">
        <v>86</v>
      </c>
      <c r="AW291" s="14" t="s">
        <v>32</v>
      </c>
      <c r="AX291" s="14" t="s">
        <v>84</v>
      </c>
      <c r="AY291" s="191" t="s">
        <v>170</v>
      </c>
    </row>
    <row r="292" spans="1:65" s="2" customFormat="1" ht="21.75" customHeight="1">
      <c r="A292" s="33"/>
      <c r="B292" s="167"/>
      <c r="C292" s="168" t="s">
        <v>600</v>
      </c>
      <c r="D292" s="168" t="s">
        <v>173</v>
      </c>
      <c r="E292" s="169" t="s">
        <v>3242</v>
      </c>
      <c r="F292" s="170" t="s">
        <v>3243</v>
      </c>
      <c r="G292" s="171" t="s">
        <v>493</v>
      </c>
      <c r="H292" s="172">
        <v>1</v>
      </c>
      <c r="I292" s="173"/>
      <c r="J292" s="174">
        <f>ROUND(I292*H292,2)</f>
        <v>0</v>
      </c>
      <c r="K292" s="175"/>
      <c r="L292" s="34"/>
      <c r="M292" s="176" t="s">
        <v>1</v>
      </c>
      <c r="N292" s="177" t="s">
        <v>42</v>
      </c>
      <c r="O292" s="59"/>
      <c r="P292" s="178">
        <f>O292*H292</f>
        <v>0</v>
      </c>
      <c r="Q292" s="178">
        <v>1.47E-2</v>
      </c>
      <c r="R292" s="178">
        <f>Q292*H292</f>
        <v>1.47E-2</v>
      </c>
      <c r="S292" s="178">
        <v>0</v>
      </c>
      <c r="T292" s="179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0" t="s">
        <v>273</v>
      </c>
      <c r="AT292" s="180" t="s">
        <v>173</v>
      </c>
      <c r="AU292" s="180" t="s">
        <v>86</v>
      </c>
      <c r="AY292" s="18" t="s">
        <v>170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18" t="s">
        <v>84</v>
      </c>
      <c r="BK292" s="181">
        <f>ROUND(I292*H292,2)</f>
        <v>0</v>
      </c>
      <c r="BL292" s="18" t="s">
        <v>273</v>
      </c>
      <c r="BM292" s="180" t="s">
        <v>3244</v>
      </c>
    </row>
    <row r="293" spans="1:65" s="14" customFormat="1" ht="10.199999999999999">
      <c r="B293" s="190"/>
      <c r="D293" s="183" t="s">
        <v>179</v>
      </c>
      <c r="E293" s="191" t="s">
        <v>1</v>
      </c>
      <c r="F293" s="192" t="s">
        <v>84</v>
      </c>
      <c r="H293" s="193">
        <v>1</v>
      </c>
      <c r="I293" s="194"/>
      <c r="L293" s="190"/>
      <c r="M293" s="195"/>
      <c r="N293" s="196"/>
      <c r="O293" s="196"/>
      <c r="P293" s="196"/>
      <c r="Q293" s="196"/>
      <c r="R293" s="196"/>
      <c r="S293" s="196"/>
      <c r="T293" s="197"/>
      <c r="AT293" s="191" t="s">
        <v>179</v>
      </c>
      <c r="AU293" s="191" t="s">
        <v>86</v>
      </c>
      <c r="AV293" s="14" t="s">
        <v>86</v>
      </c>
      <c r="AW293" s="14" t="s">
        <v>32</v>
      </c>
      <c r="AX293" s="14" t="s">
        <v>84</v>
      </c>
      <c r="AY293" s="191" t="s">
        <v>170</v>
      </c>
    </row>
    <row r="294" spans="1:65" s="2" customFormat="1" ht="21.75" customHeight="1">
      <c r="A294" s="33"/>
      <c r="B294" s="167"/>
      <c r="C294" s="168" t="s">
        <v>604</v>
      </c>
      <c r="D294" s="168" t="s">
        <v>173</v>
      </c>
      <c r="E294" s="169" t="s">
        <v>1394</v>
      </c>
      <c r="F294" s="170" t="s">
        <v>1395</v>
      </c>
      <c r="G294" s="171" t="s">
        <v>493</v>
      </c>
      <c r="H294" s="172">
        <v>11</v>
      </c>
      <c r="I294" s="173"/>
      <c r="J294" s="174">
        <f>ROUND(I294*H294,2)</f>
        <v>0</v>
      </c>
      <c r="K294" s="175"/>
      <c r="L294" s="34"/>
      <c r="M294" s="176" t="s">
        <v>1</v>
      </c>
      <c r="N294" s="177" t="s">
        <v>42</v>
      </c>
      <c r="O294" s="59"/>
      <c r="P294" s="178">
        <f>O294*H294</f>
        <v>0</v>
      </c>
      <c r="Q294" s="178">
        <v>2.9999999999999997E-4</v>
      </c>
      <c r="R294" s="178">
        <f>Q294*H294</f>
        <v>3.2999999999999995E-3</v>
      </c>
      <c r="S294" s="178">
        <v>0</v>
      </c>
      <c r="T294" s="17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0" t="s">
        <v>273</v>
      </c>
      <c r="AT294" s="180" t="s">
        <v>173</v>
      </c>
      <c r="AU294" s="180" t="s">
        <v>86</v>
      </c>
      <c r="AY294" s="18" t="s">
        <v>170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8" t="s">
        <v>84</v>
      </c>
      <c r="BK294" s="181">
        <f>ROUND(I294*H294,2)</f>
        <v>0</v>
      </c>
      <c r="BL294" s="18" t="s">
        <v>273</v>
      </c>
      <c r="BM294" s="180" t="s">
        <v>3245</v>
      </c>
    </row>
    <row r="295" spans="1:65" s="14" customFormat="1" ht="10.199999999999999">
      <c r="B295" s="190"/>
      <c r="D295" s="183" t="s">
        <v>179</v>
      </c>
      <c r="E295" s="191" t="s">
        <v>1</v>
      </c>
      <c r="F295" s="192" t="s">
        <v>3246</v>
      </c>
      <c r="H295" s="193">
        <v>11</v>
      </c>
      <c r="I295" s="194"/>
      <c r="L295" s="190"/>
      <c r="M295" s="195"/>
      <c r="N295" s="196"/>
      <c r="O295" s="196"/>
      <c r="P295" s="196"/>
      <c r="Q295" s="196"/>
      <c r="R295" s="196"/>
      <c r="S295" s="196"/>
      <c r="T295" s="197"/>
      <c r="AT295" s="191" t="s">
        <v>179</v>
      </c>
      <c r="AU295" s="191" t="s">
        <v>86</v>
      </c>
      <c r="AV295" s="14" t="s">
        <v>86</v>
      </c>
      <c r="AW295" s="14" t="s">
        <v>32</v>
      </c>
      <c r="AX295" s="14" t="s">
        <v>84</v>
      </c>
      <c r="AY295" s="191" t="s">
        <v>170</v>
      </c>
    </row>
    <row r="296" spans="1:65" s="2" customFormat="1" ht="21.75" customHeight="1">
      <c r="A296" s="33"/>
      <c r="B296" s="167"/>
      <c r="C296" s="206" t="s">
        <v>608</v>
      </c>
      <c r="D296" s="206" t="s">
        <v>199</v>
      </c>
      <c r="E296" s="207" t="s">
        <v>1398</v>
      </c>
      <c r="F296" s="208" t="s">
        <v>1399</v>
      </c>
      <c r="G296" s="209" t="s">
        <v>244</v>
      </c>
      <c r="H296" s="210">
        <v>11</v>
      </c>
      <c r="I296" s="211"/>
      <c r="J296" s="212">
        <f>ROUND(I296*H296,2)</f>
        <v>0</v>
      </c>
      <c r="K296" s="213"/>
      <c r="L296" s="214"/>
      <c r="M296" s="215" t="s">
        <v>1</v>
      </c>
      <c r="N296" s="216" t="s">
        <v>42</v>
      </c>
      <c r="O296" s="59"/>
      <c r="P296" s="178">
        <f>O296*H296</f>
        <v>0</v>
      </c>
      <c r="Q296" s="178">
        <v>2.0000000000000001E-4</v>
      </c>
      <c r="R296" s="178">
        <f>Q296*H296</f>
        <v>2.2000000000000001E-3</v>
      </c>
      <c r="S296" s="178">
        <v>0</v>
      </c>
      <c r="T296" s="179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0" t="s">
        <v>355</v>
      </c>
      <c r="AT296" s="180" t="s">
        <v>199</v>
      </c>
      <c r="AU296" s="180" t="s">
        <v>86</v>
      </c>
      <c r="AY296" s="18" t="s">
        <v>170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18" t="s">
        <v>84</v>
      </c>
      <c r="BK296" s="181">
        <f>ROUND(I296*H296,2)</f>
        <v>0</v>
      </c>
      <c r="BL296" s="18" t="s">
        <v>273</v>
      </c>
      <c r="BM296" s="180" t="s">
        <v>3247</v>
      </c>
    </row>
    <row r="297" spans="1:65" s="14" customFormat="1" ht="10.199999999999999">
      <c r="B297" s="190"/>
      <c r="D297" s="183" t="s">
        <v>179</v>
      </c>
      <c r="E297" s="191" t="s">
        <v>1</v>
      </c>
      <c r="F297" s="192" t="s">
        <v>241</v>
      </c>
      <c r="H297" s="193">
        <v>11</v>
      </c>
      <c r="I297" s="194"/>
      <c r="L297" s="190"/>
      <c r="M297" s="195"/>
      <c r="N297" s="196"/>
      <c r="O297" s="196"/>
      <c r="P297" s="196"/>
      <c r="Q297" s="196"/>
      <c r="R297" s="196"/>
      <c r="S297" s="196"/>
      <c r="T297" s="197"/>
      <c r="AT297" s="191" t="s">
        <v>179</v>
      </c>
      <c r="AU297" s="191" t="s">
        <v>86</v>
      </c>
      <c r="AV297" s="14" t="s">
        <v>86</v>
      </c>
      <c r="AW297" s="14" t="s">
        <v>32</v>
      </c>
      <c r="AX297" s="14" t="s">
        <v>84</v>
      </c>
      <c r="AY297" s="191" t="s">
        <v>170</v>
      </c>
    </row>
    <row r="298" spans="1:65" s="2" customFormat="1" ht="21.75" customHeight="1">
      <c r="A298" s="33"/>
      <c r="B298" s="167"/>
      <c r="C298" s="168" t="s">
        <v>612</v>
      </c>
      <c r="D298" s="168" t="s">
        <v>173</v>
      </c>
      <c r="E298" s="169" t="s">
        <v>3248</v>
      </c>
      <c r="F298" s="170" t="s">
        <v>3249</v>
      </c>
      <c r="G298" s="171" t="s">
        <v>493</v>
      </c>
      <c r="H298" s="172">
        <v>2</v>
      </c>
      <c r="I298" s="173"/>
      <c r="J298" s="174">
        <f>ROUND(I298*H298,2)</f>
        <v>0</v>
      </c>
      <c r="K298" s="175"/>
      <c r="L298" s="34"/>
      <c r="M298" s="176" t="s">
        <v>1</v>
      </c>
      <c r="N298" s="177" t="s">
        <v>42</v>
      </c>
      <c r="O298" s="59"/>
      <c r="P298" s="178">
        <f>O298*H298</f>
        <v>0</v>
      </c>
      <c r="Q298" s="178">
        <v>1.8E-3</v>
      </c>
      <c r="R298" s="178">
        <f>Q298*H298</f>
        <v>3.5999999999999999E-3</v>
      </c>
      <c r="S298" s="178">
        <v>0</v>
      </c>
      <c r="T298" s="179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0" t="s">
        <v>273</v>
      </c>
      <c r="AT298" s="180" t="s">
        <v>173</v>
      </c>
      <c r="AU298" s="180" t="s">
        <v>86</v>
      </c>
      <c r="AY298" s="18" t="s">
        <v>170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18" t="s">
        <v>84</v>
      </c>
      <c r="BK298" s="181">
        <f>ROUND(I298*H298,2)</f>
        <v>0</v>
      </c>
      <c r="BL298" s="18" t="s">
        <v>273</v>
      </c>
      <c r="BM298" s="180" t="s">
        <v>3250</v>
      </c>
    </row>
    <row r="299" spans="1:65" s="14" customFormat="1" ht="10.199999999999999">
      <c r="B299" s="190"/>
      <c r="D299" s="183" t="s">
        <v>179</v>
      </c>
      <c r="E299" s="191" t="s">
        <v>1</v>
      </c>
      <c r="F299" s="192" t="s">
        <v>1247</v>
      </c>
      <c r="H299" s="193">
        <v>2</v>
      </c>
      <c r="I299" s="194"/>
      <c r="L299" s="190"/>
      <c r="M299" s="195"/>
      <c r="N299" s="196"/>
      <c r="O299" s="196"/>
      <c r="P299" s="196"/>
      <c r="Q299" s="196"/>
      <c r="R299" s="196"/>
      <c r="S299" s="196"/>
      <c r="T299" s="197"/>
      <c r="AT299" s="191" t="s">
        <v>179</v>
      </c>
      <c r="AU299" s="191" t="s">
        <v>86</v>
      </c>
      <c r="AV299" s="14" t="s">
        <v>86</v>
      </c>
      <c r="AW299" s="14" t="s">
        <v>32</v>
      </c>
      <c r="AX299" s="14" t="s">
        <v>84</v>
      </c>
      <c r="AY299" s="191" t="s">
        <v>170</v>
      </c>
    </row>
    <row r="300" spans="1:65" s="2" customFormat="1" ht="16.5" customHeight="1">
      <c r="A300" s="33"/>
      <c r="B300" s="167"/>
      <c r="C300" s="168" t="s">
        <v>616</v>
      </c>
      <c r="D300" s="168" t="s">
        <v>173</v>
      </c>
      <c r="E300" s="169" t="s">
        <v>1405</v>
      </c>
      <c r="F300" s="170" t="s">
        <v>1406</v>
      </c>
      <c r="G300" s="171" t="s">
        <v>493</v>
      </c>
      <c r="H300" s="172">
        <v>3</v>
      </c>
      <c r="I300" s="173"/>
      <c r="J300" s="174">
        <f>ROUND(I300*H300,2)</f>
        <v>0</v>
      </c>
      <c r="K300" s="175"/>
      <c r="L300" s="34"/>
      <c r="M300" s="176" t="s">
        <v>1</v>
      </c>
      <c r="N300" s="177" t="s">
        <v>42</v>
      </c>
      <c r="O300" s="59"/>
      <c r="P300" s="178">
        <f>O300*H300</f>
        <v>0</v>
      </c>
      <c r="Q300" s="178">
        <v>1.8400000000000001E-3</v>
      </c>
      <c r="R300" s="178">
        <f>Q300*H300</f>
        <v>5.5200000000000006E-3</v>
      </c>
      <c r="S300" s="178">
        <v>0</v>
      </c>
      <c r="T300" s="179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0" t="s">
        <v>273</v>
      </c>
      <c r="AT300" s="180" t="s">
        <v>173</v>
      </c>
      <c r="AU300" s="180" t="s">
        <v>86</v>
      </c>
      <c r="AY300" s="18" t="s">
        <v>170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18" t="s">
        <v>84</v>
      </c>
      <c r="BK300" s="181">
        <f>ROUND(I300*H300,2)</f>
        <v>0</v>
      </c>
      <c r="BL300" s="18" t="s">
        <v>273</v>
      </c>
      <c r="BM300" s="180" t="s">
        <v>3251</v>
      </c>
    </row>
    <row r="301" spans="1:65" s="14" customFormat="1" ht="10.199999999999999">
      <c r="B301" s="190"/>
      <c r="D301" s="183" t="s">
        <v>179</v>
      </c>
      <c r="E301" s="191" t="s">
        <v>1</v>
      </c>
      <c r="F301" s="192" t="s">
        <v>3252</v>
      </c>
      <c r="H301" s="193">
        <v>3</v>
      </c>
      <c r="I301" s="194"/>
      <c r="L301" s="190"/>
      <c r="M301" s="195"/>
      <c r="N301" s="196"/>
      <c r="O301" s="196"/>
      <c r="P301" s="196"/>
      <c r="Q301" s="196"/>
      <c r="R301" s="196"/>
      <c r="S301" s="196"/>
      <c r="T301" s="197"/>
      <c r="AT301" s="191" t="s">
        <v>179</v>
      </c>
      <c r="AU301" s="191" t="s">
        <v>86</v>
      </c>
      <c r="AV301" s="14" t="s">
        <v>86</v>
      </c>
      <c r="AW301" s="14" t="s">
        <v>32</v>
      </c>
      <c r="AX301" s="14" t="s">
        <v>84</v>
      </c>
      <c r="AY301" s="191" t="s">
        <v>170</v>
      </c>
    </row>
    <row r="302" spans="1:65" s="2" customFormat="1" ht="16.5" customHeight="1">
      <c r="A302" s="33"/>
      <c r="B302" s="167"/>
      <c r="C302" s="168" t="s">
        <v>622</v>
      </c>
      <c r="D302" s="168" t="s">
        <v>173</v>
      </c>
      <c r="E302" s="169" t="s">
        <v>3253</v>
      </c>
      <c r="F302" s="170" t="s">
        <v>3254</v>
      </c>
      <c r="G302" s="171" t="s">
        <v>297</v>
      </c>
      <c r="H302" s="172">
        <v>1</v>
      </c>
      <c r="I302" s="173"/>
      <c r="J302" s="174">
        <f>ROUND(I302*H302,2)</f>
        <v>0</v>
      </c>
      <c r="K302" s="175"/>
      <c r="L302" s="34"/>
      <c r="M302" s="176" t="s">
        <v>1</v>
      </c>
      <c r="N302" s="177" t="s">
        <v>42</v>
      </c>
      <c r="O302" s="59"/>
      <c r="P302" s="178">
        <f>O302*H302</f>
        <v>0</v>
      </c>
      <c r="Q302" s="178">
        <v>1.8E-3</v>
      </c>
      <c r="R302" s="178">
        <f>Q302*H302</f>
        <v>1.8E-3</v>
      </c>
      <c r="S302" s="178">
        <v>0</v>
      </c>
      <c r="T302" s="179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0" t="s">
        <v>273</v>
      </c>
      <c r="AT302" s="180" t="s">
        <v>173</v>
      </c>
      <c r="AU302" s="180" t="s">
        <v>86</v>
      </c>
      <c r="AY302" s="18" t="s">
        <v>170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18" t="s">
        <v>84</v>
      </c>
      <c r="BK302" s="181">
        <f>ROUND(I302*H302,2)</f>
        <v>0</v>
      </c>
      <c r="BL302" s="18" t="s">
        <v>273</v>
      </c>
      <c r="BM302" s="180" t="s">
        <v>3255</v>
      </c>
    </row>
    <row r="303" spans="1:65" s="14" customFormat="1" ht="10.199999999999999">
      <c r="B303" s="190"/>
      <c r="D303" s="183" t="s">
        <v>179</v>
      </c>
      <c r="E303" s="191" t="s">
        <v>1</v>
      </c>
      <c r="F303" s="192" t="s">
        <v>84</v>
      </c>
      <c r="H303" s="193">
        <v>1</v>
      </c>
      <c r="I303" s="194"/>
      <c r="L303" s="190"/>
      <c r="M303" s="195"/>
      <c r="N303" s="196"/>
      <c r="O303" s="196"/>
      <c r="P303" s="196"/>
      <c r="Q303" s="196"/>
      <c r="R303" s="196"/>
      <c r="S303" s="196"/>
      <c r="T303" s="197"/>
      <c r="AT303" s="191" t="s">
        <v>179</v>
      </c>
      <c r="AU303" s="191" t="s">
        <v>86</v>
      </c>
      <c r="AV303" s="14" t="s">
        <v>86</v>
      </c>
      <c r="AW303" s="14" t="s">
        <v>32</v>
      </c>
      <c r="AX303" s="14" t="s">
        <v>84</v>
      </c>
      <c r="AY303" s="191" t="s">
        <v>170</v>
      </c>
    </row>
    <row r="304" spans="1:65" s="2" customFormat="1" ht="16.5" customHeight="1">
      <c r="A304" s="33"/>
      <c r="B304" s="167"/>
      <c r="C304" s="168" t="s">
        <v>627</v>
      </c>
      <c r="D304" s="168" t="s">
        <v>173</v>
      </c>
      <c r="E304" s="169" t="s">
        <v>3256</v>
      </c>
      <c r="F304" s="170" t="s">
        <v>3257</v>
      </c>
      <c r="G304" s="171" t="s">
        <v>493</v>
      </c>
      <c r="H304" s="172">
        <v>1</v>
      </c>
      <c r="I304" s="173"/>
      <c r="J304" s="174">
        <f>ROUND(I304*H304,2)</f>
        <v>0</v>
      </c>
      <c r="K304" s="175"/>
      <c r="L304" s="34"/>
      <c r="M304" s="176" t="s">
        <v>1</v>
      </c>
      <c r="N304" s="177" t="s">
        <v>42</v>
      </c>
      <c r="O304" s="59"/>
      <c r="P304" s="178">
        <f>O304*H304</f>
        <v>0</v>
      </c>
      <c r="Q304" s="178">
        <v>1.8400000000000001E-3</v>
      </c>
      <c r="R304" s="178">
        <f>Q304*H304</f>
        <v>1.8400000000000001E-3</v>
      </c>
      <c r="S304" s="178">
        <v>0</v>
      </c>
      <c r="T304" s="179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0" t="s">
        <v>273</v>
      </c>
      <c r="AT304" s="180" t="s">
        <v>173</v>
      </c>
      <c r="AU304" s="180" t="s">
        <v>86</v>
      </c>
      <c r="AY304" s="18" t="s">
        <v>170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18" t="s">
        <v>84</v>
      </c>
      <c r="BK304" s="181">
        <f>ROUND(I304*H304,2)</f>
        <v>0</v>
      </c>
      <c r="BL304" s="18" t="s">
        <v>273</v>
      </c>
      <c r="BM304" s="180" t="s">
        <v>3258</v>
      </c>
    </row>
    <row r="305" spans="1:65" s="14" customFormat="1" ht="10.199999999999999">
      <c r="B305" s="190"/>
      <c r="D305" s="183" t="s">
        <v>179</v>
      </c>
      <c r="E305" s="191" t="s">
        <v>1</v>
      </c>
      <c r="F305" s="192" t="s">
        <v>84</v>
      </c>
      <c r="H305" s="193">
        <v>1</v>
      </c>
      <c r="I305" s="194"/>
      <c r="L305" s="190"/>
      <c r="M305" s="195"/>
      <c r="N305" s="196"/>
      <c r="O305" s="196"/>
      <c r="P305" s="196"/>
      <c r="Q305" s="196"/>
      <c r="R305" s="196"/>
      <c r="S305" s="196"/>
      <c r="T305" s="197"/>
      <c r="AT305" s="191" t="s">
        <v>179</v>
      </c>
      <c r="AU305" s="191" t="s">
        <v>86</v>
      </c>
      <c r="AV305" s="14" t="s">
        <v>86</v>
      </c>
      <c r="AW305" s="14" t="s">
        <v>32</v>
      </c>
      <c r="AX305" s="14" t="s">
        <v>84</v>
      </c>
      <c r="AY305" s="191" t="s">
        <v>170</v>
      </c>
    </row>
    <row r="306" spans="1:65" s="2" customFormat="1" ht="21.75" customHeight="1">
      <c r="A306" s="33"/>
      <c r="B306" s="167"/>
      <c r="C306" s="168" t="s">
        <v>631</v>
      </c>
      <c r="D306" s="168" t="s">
        <v>173</v>
      </c>
      <c r="E306" s="169" t="s">
        <v>1408</v>
      </c>
      <c r="F306" s="170" t="s">
        <v>1409</v>
      </c>
      <c r="G306" s="171" t="s">
        <v>297</v>
      </c>
      <c r="H306" s="172">
        <v>2</v>
      </c>
      <c r="I306" s="173"/>
      <c r="J306" s="174">
        <f>ROUND(I306*H306,2)</f>
        <v>0</v>
      </c>
      <c r="K306" s="175"/>
      <c r="L306" s="34"/>
      <c r="M306" s="176" t="s">
        <v>1</v>
      </c>
      <c r="N306" s="177" t="s">
        <v>42</v>
      </c>
      <c r="O306" s="59"/>
      <c r="P306" s="178">
        <f>O306*H306</f>
        <v>0</v>
      </c>
      <c r="Q306" s="178">
        <v>3.5000000000000001E-3</v>
      </c>
      <c r="R306" s="178">
        <f>Q306*H306</f>
        <v>7.0000000000000001E-3</v>
      </c>
      <c r="S306" s="178">
        <v>0</v>
      </c>
      <c r="T306" s="179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0" t="s">
        <v>273</v>
      </c>
      <c r="AT306" s="180" t="s">
        <v>173</v>
      </c>
      <c r="AU306" s="180" t="s">
        <v>86</v>
      </c>
      <c r="AY306" s="18" t="s">
        <v>170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18" t="s">
        <v>84</v>
      </c>
      <c r="BK306" s="181">
        <f>ROUND(I306*H306,2)</f>
        <v>0</v>
      </c>
      <c r="BL306" s="18" t="s">
        <v>273</v>
      </c>
      <c r="BM306" s="180" t="s">
        <v>3259</v>
      </c>
    </row>
    <row r="307" spans="1:65" s="14" customFormat="1" ht="10.199999999999999">
      <c r="B307" s="190"/>
      <c r="D307" s="183" t="s">
        <v>179</v>
      </c>
      <c r="E307" s="191" t="s">
        <v>1</v>
      </c>
      <c r="F307" s="192" t="s">
        <v>86</v>
      </c>
      <c r="H307" s="193">
        <v>2</v>
      </c>
      <c r="I307" s="194"/>
      <c r="L307" s="190"/>
      <c r="M307" s="195"/>
      <c r="N307" s="196"/>
      <c r="O307" s="196"/>
      <c r="P307" s="196"/>
      <c r="Q307" s="196"/>
      <c r="R307" s="196"/>
      <c r="S307" s="196"/>
      <c r="T307" s="197"/>
      <c r="AT307" s="191" t="s">
        <v>179</v>
      </c>
      <c r="AU307" s="191" t="s">
        <v>86</v>
      </c>
      <c r="AV307" s="14" t="s">
        <v>86</v>
      </c>
      <c r="AW307" s="14" t="s">
        <v>32</v>
      </c>
      <c r="AX307" s="14" t="s">
        <v>84</v>
      </c>
      <c r="AY307" s="191" t="s">
        <v>170</v>
      </c>
    </row>
    <row r="308" spans="1:65" s="2" customFormat="1" ht="16.5" customHeight="1">
      <c r="A308" s="33"/>
      <c r="B308" s="167"/>
      <c r="C308" s="168" t="s">
        <v>635</v>
      </c>
      <c r="D308" s="168" t="s">
        <v>173</v>
      </c>
      <c r="E308" s="169" t="s">
        <v>3260</v>
      </c>
      <c r="F308" s="170" t="s">
        <v>3261</v>
      </c>
      <c r="G308" s="171" t="s">
        <v>297</v>
      </c>
      <c r="H308" s="172">
        <v>2</v>
      </c>
      <c r="I308" s="173"/>
      <c r="J308" s="174">
        <f>ROUND(I308*H308,2)</f>
        <v>0</v>
      </c>
      <c r="K308" s="175"/>
      <c r="L308" s="34"/>
      <c r="M308" s="176" t="s">
        <v>1</v>
      </c>
      <c r="N308" s="177" t="s">
        <v>42</v>
      </c>
      <c r="O308" s="59"/>
      <c r="P308" s="178">
        <f>O308*H308</f>
        <v>0</v>
      </c>
      <c r="Q308" s="178">
        <v>1.6000000000000001E-4</v>
      </c>
      <c r="R308" s="178">
        <f>Q308*H308</f>
        <v>3.2000000000000003E-4</v>
      </c>
      <c r="S308" s="178">
        <v>0</v>
      </c>
      <c r="T308" s="179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0" t="s">
        <v>273</v>
      </c>
      <c r="AT308" s="180" t="s">
        <v>173</v>
      </c>
      <c r="AU308" s="180" t="s">
        <v>86</v>
      </c>
      <c r="AY308" s="18" t="s">
        <v>170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18" t="s">
        <v>84</v>
      </c>
      <c r="BK308" s="181">
        <f>ROUND(I308*H308,2)</f>
        <v>0</v>
      </c>
      <c r="BL308" s="18" t="s">
        <v>273</v>
      </c>
      <c r="BM308" s="180" t="s">
        <v>3262</v>
      </c>
    </row>
    <row r="309" spans="1:65" s="14" customFormat="1" ht="10.199999999999999">
      <c r="B309" s="190"/>
      <c r="D309" s="183" t="s">
        <v>179</v>
      </c>
      <c r="E309" s="191" t="s">
        <v>1</v>
      </c>
      <c r="F309" s="192" t="s">
        <v>86</v>
      </c>
      <c r="H309" s="193">
        <v>2</v>
      </c>
      <c r="I309" s="194"/>
      <c r="L309" s="190"/>
      <c r="M309" s="195"/>
      <c r="N309" s="196"/>
      <c r="O309" s="196"/>
      <c r="P309" s="196"/>
      <c r="Q309" s="196"/>
      <c r="R309" s="196"/>
      <c r="S309" s="196"/>
      <c r="T309" s="197"/>
      <c r="AT309" s="191" t="s">
        <v>179</v>
      </c>
      <c r="AU309" s="191" t="s">
        <v>86</v>
      </c>
      <c r="AV309" s="14" t="s">
        <v>86</v>
      </c>
      <c r="AW309" s="14" t="s">
        <v>32</v>
      </c>
      <c r="AX309" s="14" t="s">
        <v>84</v>
      </c>
      <c r="AY309" s="191" t="s">
        <v>170</v>
      </c>
    </row>
    <row r="310" spans="1:65" s="2" customFormat="1" ht="16.5" customHeight="1">
      <c r="A310" s="33"/>
      <c r="B310" s="167"/>
      <c r="C310" s="168" t="s">
        <v>640</v>
      </c>
      <c r="D310" s="168" t="s">
        <v>173</v>
      </c>
      <c r="E310" s="169" t="s">
        <v>1412</v>
      </c>
      <c r="F310" s="170" t="s">
        <v>1413</v>
      </c>
      <c r="G310" s="171" t="s">
        <v>297</v>
      </c>
      <c r="H310" s="172">
        <v>3</v>
      </c>
      <c r="I310" s="173"/>
      <c r="J310" s="174">
        <f>ROUND(I310*H310,2)</f>
        <v>0</v>
      </c>
      <c r="K310" s="175"/>
      <c r="L310" s="34"/>
      <c r="M310" s="176" t="s">
        <v>1</v>
      </c>
      <c r="N310" s="177" t="s">
        <v>42</v>
      </c>
      <c r="O310" s="59"/>
      <c r="P310" s="178">
        <f>O310*H310</f>
        <v>0</v>
      </c>
      <c r="Q310" s="178">
        <v>1.3999999999999999E-4</v>
      </c>
      <c r="R310" s="178">
        <f>Q310*H310</f>
        <v>4.1999999999999996E-4</v>
      </c>
      <c r="S310" s="178">
        <v>0</v>
      </c>
      <c r="T310" s="179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80" t="s">
        <v>273</v>
      </c>
      <c r="AT310" s="180" t="s">
        <v>173</v>
      </c>
      <c r="AU310" s="180" t="s">
        <v>86</v>
      </c>
      <c r="AY310" s="18" t="s">
        <v>170</v>
      </c>
      <c r="BE310" s="181">
        <f>IF(N310="základní",J310,0)</f>
        <v>0</v>
      </c>
      <c r="BF310" s="181">
        <f>IF(N310="snížená",J310,0)</f>
        <v>0</v>
      </c>
      <c r="BG310" s="181">
        <f>IF(N310="zákl. přenesená",J310,0)</f>
        <v>0</v>
      </c>
      <c r="BH310" s="181">
        <f>IF(N310="sníž. přenesená",J310,0)</f>
        <v>0</v>
      </c>
      <c r="BI310" s="181">
        <f>IF(N310="nulová",J310,0)</f>
        <v>0</v>
      </c>
      <c r="BJ310" s="18" t="s">
        <v>84</v>
      </c>
      <c r="BK310" s="181">
        <f>ROUND(I310*H310,2)</f>
        <v>0</v>
      </c>
      <c r="BL310" s="18" t="s">
        <v>273</v>
      </c>
      <c r="BM310" s="180" t="s">
        <v>3263</v>
      </c>
    </row>
    <row r="311" spans="1:65" s="14" customFormat="1" ht="10.199999999999999">
      <c r="B311" s="190"/>
      <c r="D311" s="183" t="s">
        <v>179</v>
      </c>
      <c r="E311" s="191" t="s">
        <v>1</v>
      </c>
      <c r="F311" s="192" t="s">
        <v>3252</v>
      </c>
      <c r="H311" s="193">
        <v>3</v>
      </c>
      <c r="I311" s="194"/>
      <c r="L311" s="190"/>
      <c r="M311" s="195"/>
      <c r="N311" s="196"/>
      <c r="O311" s="196"/>
      <c r="P311" s="196"/>
      <c r="Q311" s="196"/>
      <c r="R311" s="196"/>
      <c r="S311" s="196"/>
      <c r="T311" s="197"/>
      <c r="AT311" s="191" t="s">
        <v>179</v>
      </c>
      <c r="AU311" s="191" t="s">
        <v>86</v>
      </c>
      <c r="AV311" s="14" t="s">
        <v>86</v>
      </c>
      <c r="AW311" s="14" t="s">
        <v>32</v>
      </c>
      <c r="AX311" s="14" t="s">
        <v>84</v>
      </c>
      <c r="AY311" s="191" t="s">
        <v>170</v>
      </c>
    </row>
    <row r="312" spans="1:65" s="2" customFormat="1" ht="16.5" customHeight="1">
      <c r="A312" s="33"/>
      <c r="B312" s="167"/>
      <c r="C312" s="168" t="s">
        <v>644</v>
      </c>
      <c r="D312" s="168" t="s">
        <v>173</v>
      </c>
      <c r="E312" s="169" t="s">
        <v>1415</v>
      </c>
      <c r="F312" s="170" t="s">
        <v>1416</v>
      </c>
      <c r="G312" s="171" t="s">
        <v>297</v>
      </c>
      <c r="H312" s="172">
        <v>3</v>
      </c>
      <c r="I312" s="173"/>
      <c r="J312" s="174">
        <f>ROUND(I312*H312,2)</f>
        <v>0</v>
      </c>
      <c r="K312" s="175"/>
      <c r="L312" s="34"/>
      <c r="M312" s="176" t="s">
        <v>1</v>
      </c>
      <c r="N312" s="177" t="s">
        <v>42</v>
      </c>
      <c r="O312" s="59"/>
      <c r="P312" s="178">
        <f>O312*H312</f>
        <v>0</v>
      </c>
      <c r="Q312" s="178">
        <v>2.3000000000000001E-4</v>
      </c>
      <c r="R312" s="178">
        <f>Q312*H312</f>
        <v>6.9000000000000008E-4</v>
      </c>
      <c r="S312" s="178">
        <v>0</v>
      </c>
      <c r="T312" s="179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0" t="s">
        <v>273</v>
      </c>
      <c r="AT312" s="180" t="s">
        <v>173</v>
      </c>
      <c r="AU312" s="180" t="s">
        <v>86</v>
      </c>
      <c r="AY312" s="18" t="s">
        <v>170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18" t="s">
        <v>84</v>
      </c>
      <c r="BK312" s="181">
        <f>ROUND(I312*H312,2)</f>
        <v>0</v>
      </c>
      <c r="BL312" s="18" t="s">
        <v>273</v>
      </c>
      <c r="BM312" s="180" t="s">
        <v>3264</v>
      </c>
    </row>
    <row r="313" spans="1:65" s="14" customFormat="1" ht="10.199999999999999">
      <c r="B313" s="190"/>
      <c r="D313" s="183" t="s">
        <v>179</v>
      </c>
      <c r="E313" s="191" t="s">
        <v>1</v>
      </c>
      <c r="F313" s="192" t="s">
        <v>3252</v>
      </c>
      <c r="H313" s="193">
        <v>3</v>
      </c>
      <c r="I313" s="194"/>
      <c r="L313" s="190"/>
      <c r="M313" s="195"/>
      <c r="N313" s="196"/>
      <c r="O313" s="196"/>
      <c r="P313" s="196"/>
      <c r="Q313" s="196"/>
      <c r="R313" s="196"/>
      <c r="S313" s="196"/>
      <c r="T313" s="197"/>
      <c r="AT313" s="191" t="s">
        <v>179</v>
      </c>
      <c r="AU313" s="191" t="s">
        <v>86</v>
      </c>
      <c r="AV313" s="14" t="s">
        <v>86</v>
      </c>
      <c r="AW313" s="14" t="s">
        <v>32</v>
      </c>
      <c r="AX313" s="14" t="s">
        <v>84</v>
      </c>
      <c r="AY313" s="191" t="s">
        <v>170</v>
      </c>
    </row>
    <row r="314" spans="1:65" s="2" customFormat="1" ht="16.5" customHeight="1">
      <c r="A314" s="33"/>
      <c r="B314" s="167"/>
      <c r="C314" s="168" t="s">
        <v>649</v>
      </c>
      <c r="D314" s="168" t="s">
        <v>173</v>
      </c>
      <c r="E314" s="169" t="s">
        <v>3265</v>
      </c>
      <c r="F314" s="170" t="s">
        <v>3266</v>
      </c>
      <c r="G314" s="171" t="s">
        <v>297</v>
      </c>
      <c r="H314" s="172">
        <v>2</v>
      </c>
      <c r="I314" s="173"/>
      <c r="J314" s="174">
        <f>ROUND(I314*H314,2)</f>
        <v>0</v>
      </c>
      <c r="K314" s="175"/>
      <c r="L314" s="34"/>
      <c r="M314" s="176" t="s">
        <v>1</v>
      </c>
      <c r="N314" s="177" t="s">
        <v>42</v>
      </c>
      <c r="O314" s="59"/>
      <c r="P314" s="178">
        <f>O314*H314</f>
        <v>0</v>
      </c>
      <c r="Q314" s="178">
        <v>2.7999999999999998E-4</v>
      </c>
      <c r="R314" s="178">
        <f>Q314*H314</f>
        <v>5.5999999999999995E-4</v>
      </c>
      <c r="S314" s="178">
        <v>0</v>
      </c>
      <c r="T314" s="179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80" t="s">
        <v>273</v>
      </c>
      <c r="AT314" s="180" t="s">
        <v>173</v>
      </c>
      <c r="AU314" s="180" t="s">
        <v>86</v>
      </c>
      <c r="AY314" s="18" t="s">
        <v>170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18" t="s">
        <v>84</v>
      </c>
      <c r="BK314" s="181">
        <f>ROUND(I314*H314,2)</f>
        <v>0</v>
      </c>
      <c r="BL314" s="18" t="s">
        <v>273</v>
      </c>
      <c r="BM314" s="180" t="s">
        <v>3267</v>
      </c>
    </row>
    <row r="315" spans="1:65" s="14" customFormat="1" ht="10.199999999999999">
      <c r="B315" s="190"/>
      <c r="D315" s="183" t="s">
        <v>179</v>
      </c>
      <c r="E315" s="191" t="s">
        <v>1</v>
      </c>
      <c r="F315" s="192" t="s">
        <v>86</v>
      </c>
      <c r="H315" s="193">
        <v>2</v>
      </c>
      <c r="I315" s="194"/>
      <c r="L315" s="190"/>
      <c r="M315" s="195"/>
      <c r="N315" s="196"/>
      <c r="O315" s="196"/>
      <c r="P315" s="196"/>
      <c r="Q315" s="196"/>
      <c r="R315" s="196"/>
      <c r="S315" s="196"/>
      <c r="T315" s="197"/>
      <c r="AT315" s="191" t="s">
        <v>179</v>
      </c>
      <c r="AU315" s="191" t="s">
        <v>86</v>
      </c>
      <c r="AV315" s="14" t="s">
        <v>86</v>
      </c>
      <c r="AW315" s="14" t="s">
        <v>32</v>
      </c>
      <c r="AX315" s="14" t="s">
        <v>84</v>
      </c>
      <c r="AY315" s="191" t="s">
        <v>170</v>
      </c>
    </row>
    <row r="316" spans="1:65" s="2" customFormat="1" ht="21.75" customHeight="1">
      <c r="A316" s="33"/>
      <c r="B316" s="167"/>
      <c r="C316" s="168" t="s">
        <v>653</v>
      </c>
      <c r="D316" s="168" t="s">
        <v>173</v>
      </c>
      <c r="E316" s="169" t="s">
        <v>1418</v>
      </c>
      <c r="F316" s="170" t="s">
        <v>1419</v>
      </c>
      <c r="G316" s="171" t="s">
        <v>297</v>
      </c>
      <c r="H316" s="172">
        <v>2</v>
      </c>
      <c r="I316" s="173"/>
      <c r="J316" s="174">
        <f>ROUND(I316*H316,2)</f>
        <v>0</v>
      </c>
      <c r="K316" s="175"/>
      <c r="L316" s="34"/>
      <c r="M316" s="176" t="s">
        <v>1</v>
      </c>
      <c r="N316" s="177" t="s">
        <v>42</v>
      </c>
      <c r="O316" s="59"/>
      <c r="P316" s="178">
        <f>O316*H316</f>
        <v>0</v>
      </c>
      <c r="Q316" s="178">
        <v>4.6999999999999999E-4</v>
      </c>
      <c r="R316" s="178">
        <f>Q316*H316</f>
        <v>9.3999999999999997E-4</v>
      </c>
      <c r="S316" s="178">
        <v>0</v>
      </c>
      <c r="T316" s="179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0" t="s">
        <v>273</v>
      </c>
      <c r="AT316" s="180" t="s">
        <v>173</v>
      </c>
      <c r="AU316" s="180" t="s">
        <v>86</v>
      </c>
      <c r="AY316" s="18" t="s">
        <v>170</v>
      </c>
      <c r="BE316" s="181">
        <f>IF(N316="základní",J316,0)</f>
        <v>0</v>
      </c>
      <c r="BF316" s="181">
        <f>IF(N316="snížená",J316,0)</f>
        <v>0</v>
      </c>
      <c r="BG316" s="181">
        <f>IF(N316="zákl. přenesená",J316,0)</f>
        <v>0</v>
      </c>
      <c r="BH316" s="181">
        <f>IF(N316="sníž. přenesená",J316,0)</f>
        <v>0</v>
      </c>
      <c r="BI316" s="181">
        <f>IF(N316="nulová",J316,0)</f>
        <v>0</v>
      </c>
      <c r="BJ316" s="18" t="s">
        <v>84</v>
      </c>
      <c r="BK316" s="181">
        <f>ROUND(I316*H316,2)</f>
        <v>0</v>
      </c>
      <c r="BL316" s="18" t="s">
        <v>273</v>
      </c>
      <c r="BM316" s="180" t="s">
        <v>3268</v>
      </c>
    </row>
    <row r="317" spans="1:65" s="14" customFormat="1" ht="10.199999999999999">
      <c r="B317" s="190"/>
      <c r="D317" s="183" t="s">
        <v>179</v>
      </c>
      <c r="E317" s="191" t="s">
        <v>1</v>
      </c>
      <c r="F317" s="192" t="s">
        <v>86</v>
      </c>
      <c r="H317" s="193">
        <v>2</v>
      </c>
      <c r="I317" s="194"/>
      <c r="L317" s="190"/>
      <c r="M317" s="195"/>
      <c r="N317" s="196"/>
      <c r="O317" s="196"/>
      <c r="P317" s="196"/>
      <c r="Q317" s="196"/>
      <c r="R317" s="196"/>
      <c r="S317" s="196"/>
      <c r="T317" s="197"/>
      <c r="AT317" s="191" t="s">
        <v>179</v>
      </c>
      <c r="AU317" s="191" t="s">
        <v>86</v>
      </c>
      <c r="AV317" s="14" t="s">
        <v>86</v>
      </c>
      <c r="AW317" s="14" t="s">
        <v>32</v>
      </c>
      <c r="AX317" s="14" t="s">
        <v>84</v>
      </c>
      <c r="AY317" s="191" t="s">
        <v>170</v>
      </c>
    </row>
    <row r="318" spans="1:65" s="2" customFormat="1" ht="16.5" customHeight="1">
      <c r="A318" s="33"/>
      <c r="B318" s="167"/>
      <c r="C318" s="168" t="s">
        <v>657</v>
      </c>
      <c r="D318" s="168" t="s">
        <v>173</v>
      </c>
      <c r="E318" s="169" t="s">
        <v>1422</v>
      </c>
      <c r="F318" s="170" t="s">
        <v>1423</v>
      </c>
      <c r="G318" s="171" t="s">
        <v>297</v>
      </c>
      <c r="H318" s="172">
        <v>6</v>
      </c>
      <c r="I318" s="173"/>
      <c r="J318" s="174">
        <f>ROUND(I318*H318,2)</f>
        <v>0</v>
      </c>
      <c r="K318" s="175"/>
      <c r="L318" s="34"/>
      <c r="M318" s="176" t="s">
        <v>1</v>
      </c>
      <c r="N318" s="177" t="s">
        <v>42</v>
      </c>
      <c r="O318" s="59"/>
      <c r="P318" s="178">
        <f>O318*H318</f>
        <v>0</v>
      </c>
      <c r="Q318" s="178">
        <v>9.0000000000000006E-5</v>
      </c>
      <c r="R318" s="178">
        <f>Q318*H318</f>
        <v>5.4000000000000001E-4</v>
      </c>
      <c r="S318" s="178">
        <v>0</v>
      </c>
      <c r="T318" s="179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0" t="s">
        <v>273</v>
      </c>
      <c r="AT318" s="180" t="s">
        <v>173</v>
      </c>
      <c r="AU318" s="180" t="s">
        <v>86</v>
      </c>
      <c r="AY318" s="18" t="s">
        <v>170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18" t="s">
        <v>84</v>
      </c>
      <c r="BK318" s="181">
        <f>ROUND(I318*H318,2)</f>
        <v>0</v>
      </c>
      <c r="BL318" s="18" t="s">
        <v>273</v>
      </c>
      <c r="BM318" s="180" t="s">
        <v>3269</v>
      </c>
    </row>
    <row r="319" spans="1:65" s="14" customFormat="1" ht="10.199999999999999">
      <c r="B319" s="190"/>
      <c r="D319" s="183" t="s">
        <v>179</v>
      </c>
      <c r="E319" s="191" t="s">
        <v>1</v>
      </c>
      <c r="F319" s="192" t="s">
        <v>3270</v>
      </c>
      <c r="H319" s="193">
        <v>6</v>
      </c>
      <c r="I319" s="194"/>
      <c r="L319" s="190"/>
      <c r="M319" s="195"/>
      <c r="N319" s="196"/>
      <c r="O319" s="196"/>
      <c r="P319" s="196"/>
      <c r="Q319" s="196"/>
      <c r="R319" s="196"/>
      <c r="S319" s="196"/>
      <c r="T319" s="197"/>
      <c r="AT319" s="191" t="s">
        <v>179</v>
      </c>
      <c r="AU319" s="191" t="s">
        <v>86</v>
      </c>
      <c r="AV319" s="14" t="s">
        <v>86</v>
      </c>
      <c r="AW319" s="14" t="s">
        <v>32</v>
      </c>
      <c r="AX319" s="14" t="s">
        <v>84</v>
      </c>
      <c r="AY319" s="191" t="s">
        <v>170</v>
      </c>
    </row>
    <row r="320" spans="1:65" s="2" customFormat="1" ht="16.5" customHeight="1">
      <c r="A320" s="33"/>
      <c r="B320" s="167"/>
      <c r="C320" s="168" t="s">
        <v>661</v>
      </c>
      <c r="D320" s="168" t="s">
        <v>173</v>
      </c>
      <c r="E320" s="169" t="s">
        <v>1425</v>
      </c>
      <c r="F320" s="170" t="s">
        <v>1426</v>
      </c>
      <c r="G320" s="171" t="s">
        <v>297</v>
      </c>
      <c r="H320" s="172">
        <v>6</v>
      </c>
      <c r="I320" s="173"/>
      <c r="J320" s="174">
        <f>ROUND(I320*H320,2)</f>
        <v>0</v>
      </c>
      <c r="K320" s="175"/>
      <c r="L320" s="34"/>
      <c r="M320" s="176" t="s">
        <v>1</v>
      </c>
      <c r="N320" s="177" t="s">
        <v>42</v>
      </c>
      <c r="O320" s="59"/>
      <c r="P320" s="178">
        <f>O320*H320</f>
        <v>0</v>
      </c>
      <c r="Q320" s="178">
        <v>3.1E-4</v>
      </c>
      <c r="R320" s="178">
        <f>Q320*H320</f>
        <v>1.8600000000000001E-3</v>
      </c>
      <c r="S320" s="178">
        <v>0</v>
      </c>
      <c r="T320" s="179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80" t="s">
        <v>273</v>
      </c>
      <c r="AT320" s="180" t="s">
        <v>173</v>
      </c>
      <c r="AU320" s="180" t="s">
        <v>86</v>
      </c>
      <c r="AY320" s="18" t="s">
        <v>170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18" t="s">
        <v>84</v>
      </c>
      <c r="BK320" s="181">
        <f>ROUND(I320*H320,2)</f>
        <v>0</v>
      </c>
      <c r="BL320" s="18" t="s">
        <v>273</v>
      </c>
      <c r="BM320" s="180" t="s">
        <v>3271</v>
      </c>
    </row>
    <row r="321" spans="1:65" s="14" customFormat="1" ht="10.199999999999999">
      <c r="B321" s="190"/>
      <c r="D321" s="183" t="s">
        <v>179</v>
      </c>
      <c r="E321" s="191" t="s">
        <v>1</v>
      </c>
      <c r="F321" s="192" t="s">
        <v>3270</v>
      </c>
      <c r="H321" s="193">
        <v>6</v>
      </c>
      <c r="I321" s="194"/>
      <c r="L321" s="190"/>
      <c r="M321" s="195"/>
      <c r="N321" s="196"/>
      <c r="O321" s="196"/>
      <c r="P321" s="196"/>
      <c r="Q321" s="196"/>
      <c r="R321" s="196"/>
      <c r="S321" s="196"/>
      <c r="T321" s="197"/>
      <c r="AT321" s="191" t="s">
        <v>179</v>
      </c>
      <c r="AU321" s="191" t="s">
        <v>86</v>
      </c>
      <c r="AV321" s="14" t="s">
        <v>86</v>
      </c>
      <c r="AW321" s="14" t="s">
        <v>32</v>
      </c>
      <c r="AX321" s="14" t="s">
        <v>84</v>
      </c>
      <c r="AY321" s="191" t="s">
        <v>170</v>
      </c>
    </row>
    <row r="322" spans="1:65" s="2" customFormat="1" ht="21.75" customHeight="1">
      <c r="A322" s="33"/>
      <c r="B322" s="167"/>
      <c r="C322" s="168" t="s">
        <v>665</v>
      </c>
      <c r="D322" s="168" t="s">
        <v>173</v>
      </c>
      <c r="E322" s="169" t="s">
        <v>1428</v>
      </c>
      <c r="F322" s="170" t="s">
        <v>1429</v>
      </c>
      <c r="G322" s="171" t="s">
        <v>190</v>
      </c>
      <c r="H322" s="172">
        <v>0.36599999999999999</v>
      </c>
      <c r="I322" s="173"/>
      <c r="J322" s="174">
        <f>ROUND(I322*H322,2)</f>
        <v>0</v>
      </c>
      <c r="K322" s="175"/>
      <c r="L322" s="34"/>
      <c r="M322" s="176" t="s">
        <v>1</v>
      </c>
      <c r="N322" s="177" t="s">
        <v>42</v>
      </c>
      <c r="O322" s="59"/>
      <c r="P322" s="178">
        <f>O322*H322</f>
        <v>0</v>
      </c>
      <c r="Q322" s="178">
        <v>0</v>
      </c>
      <c r="R322" s="178">
        <f>Q322*H322</f>
        <v>0</v>
      </c>
      <c r="S322" s="178">
        <v>0</v>
      </c>
      <c r="T322" s="179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0" t="s">
        <v>273</v>
      </c>
      <c r="AT322" s="180" t="s">
        <v>173</v>
      </c>
      <c r="AU322" s="180" t="s">
        <v>86</v>
      </c>
      <c r="AY322" s="18" t="s">
        <v>170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18" t="s">
        <v>84</v>
      </c>
      <c r="BK322" s="181">
        <f>ROUND(I322*H322,2)</f>
        <v>0</v>
      </c>
      <c r="BL322" s="18" t="s">
        <v>273</v>
      </c>
      <c r="BM322" s="180" t="s">
        <v>3272</v>
      </c>
    </row>
    <row r="323" spans="1:65" s="12" customFormat="1" ht="22.8" customHeight="1">
      <c r="B323" s="154"/>
      <c r="D323" s="155" t="s">
        <v>76</v>
      </c>
      <c r="E323" s="165" t="s">
        <v>1431</v>
      </c>
      <c r="F323" s="165" t="s">
        <v>1432</v>
      </c>
      <c r="I323" s="157"/>
      <c r="J323" s="166">
        <f>BK323</f>
        <v>0</v>
      </c>
      <c r="L323" s="154"/>
      <c r="M323" s="159"/>
      <c r="N323" s="160"/>
      <c r="O323" s="160"/>
      <c r="P323" s="161">
        <f>SUM(P324:P330)</f>
        <v>0</v>
      </c>
      <c r="Q323" s="160"/>
      <c r="R323" s="161">
        <f>SUM(R324:R330)</f>
        <v>7.195E-2</v>
      </c>
      <c r="S323" s="160"/>
      <c r="T323" s="162">
        <f>SUM(T324:T330)</f>
        <v>0</v>
      </c>
      <c r="AR323" s="155" t="s">
        <v>86</v>
      </c>
      <c r="AT323" s="163" t="s">
        <v>76</v>
      </c>
      <c r="AU323" s="163" t="s">
        <v>84</v>
      </c>
      <c r="AY323" s="155" t="s">
        <v>170</v>
      </c>
      <c r="BK323" s="164">
        <f>SUM(BK324:BK330)</f>
        <v>0</v>
      </c>
    </row>
    <row r="324" spans="1:65" s="2" customFormat="1" ht="21.75" customHeight="1">
      <c r="A324" s="33"/>
      <c r="B324" s="167"/>
      <c r="C324" s="168" t="s">
        <v>669</v>
      </c>
      <c r="D324" s="168" t="s">
        <v>173</v>
      </c>
      <c r="E324" s="169" t="s">
        <v>3273</v>
      </c>
      <c r="F324" s="170" t="s">
        <v>3274</v>
      </c>
      <c r="G324" s="171" t="s">
        <v>493</v>
      </c>
      <c r="H324" s="172">
        <v>1</v>
      </c>
      <c r="I324" s="173"/>
      <c r="J324" s="174">
        <f>ROUND(I324*H324,2)</f>
        <v>0</v>
      </c>
      <c r="K324" s="175"/>
      <c r="L324" s="34"/>
      <c r="M324" s="176" t="s">
        <v>1</v>
      </c>
      <c r="N324" s="177" t="s">
        <v>42</v>
      </c>
      <c r="O324" s="59"/>
      <c r="P324" s="178">
        <f>O324*H324</f>
        <v>0</v>
      </c>
      <c r="Q324" s="178">
        <v>1.4E-2</v>
      </c>
      <c r="R324" s="178">
        <f>Q324*H324</f>
        <v>1.4E-2</v>
      </c>
      <c r="S324" s="178">
        <v>0</v>
      </c>
      <c r="T324" s="179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0" t="s">
        <v>273</v>
      </c>
      <c r="AT324" s="180" t="s">
        <v>173</v>
      </c>
      <c r="AU324" s="180" t="s">
        <v>86</v>
      </c>
      <c r="AY324" s="18" t="s">
        <v>170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18" t="s">
        <v>84</v>
      </c>
      <c r="BK324" s="181">
        <f>ROUND(I324*H324,2)</f>
        <v>0</v>
      </c>
      <c r="BL324" s="18" t="s">
        <v>273</v>
      </c>
      <c r="BM324" s="180" t="s">
        <v>3275</v>
      </c>
    </row>
    <row r="325" spans="1:65" s="14" customFormat="1" ht="10.199999999999999">
      <c r="B325" s="190"/>
      <c r="D325" s="183" t="s">
        <v>179</v>
      </c>
      <c r="E325" s="191" t="s">
        <v>1</v>
      </c>
      <c r="F325" s="192" t="s">
        <v>84</v>
      </c>
      <c r="H325" s="193">
        <v>1</v>
      </c>
      <c r="I325" s="194"/>
      <c r="L325" s="190"/>
      <c r="M325" s="195"/>
      <c r="N325" s="196"/>
      <c r="O325" s="196"/>
      <c r="P325" s="196"/>
      <c r="Q325" s="196"/>
      <c r="R325" s="196"/>
      <c r="S325" s="196"/>
      <c r="T325" s="197"/>
      <c r="AT325" s="191" t="s">
        <v>179</v>
      </c>
      <c r="AU325" s="191" t="s">
        <v>86</v>
      </c>
      <c r="AV325" s="14" t="s">
        <v>86</v>
      </c>
      <c r="AW325" s="14" t="s">
        <v>32</v>
      </c>
      <c r="AX325" s="14" t="s">
        <v>84</v>
      </c>
      <c r="AY325" s="191" t="s">
        <v>170</v>
      </c>
    </row>
    <row r="326" spans="1:65" s="2" customFormat="1" ht="21.75" customHeight="1">
      <c r="A326" s="33"/>
      <c r="B326" s="167"/>
      <c r="C326" s="168" t="s">
        <v>673</v>
      </c>
      <c r="D326" s="168" t="s">
        <v>173</v>
      </c>
      <c r="E326" s="169" t="s">
        <v>1433</v>
      </c>
      <c r="F326" s="170" t="s">
        <v>1434</v>
      </c>
      <c r="G326" s="171" t="s">
        <v>493</v>
      </c>
      <c r="H326" s="172">
        <v>3</v>
      </c>
      <c r="I326" s="173"/>
      <c r="J326" s="174">
        <f>ROUND(I326*H326,2)</f>
        <v>0</v>
      </c>
      <c r="K326" s="175"/>
      <c r="L326" s="34"/>
      <c r="M326" s="176" t="s">
        <v>1</v>
      </c>
      <c r="N326" s="177" t="s">
        <v>42</v>
      </c>
      <c r="O326" s="59"/>
      <c r="P326" s="178">
        <f>O326*H326</f>
        <v>0</v>
      </c>
      <c r="Q326" s="178">
        <v>1.865E-2</v>
      </c>
      <c r="R326" s="178">
        <f>Q326*H326</f>
        <v>5.595E-2</v>
      </c>
      <c r="S326" s="178">
        <v>0</v>
      </c>
      <c r="T326" s="179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80" t="s">
        <v>273</v>
      </c>
      <c r="AT326" s="180" t="s">
        <v>173</v>
      </c>
      <c r="AU326" s="180" t="s">
        <v>86</v>
      </c>
      <c r="AY326" s="18" t="s">
        <v>170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18" t="s">
        <v>84</v>
      </c>
      <c r="BK326" s="181">
        <f>ROUND(I326*H326,2)</f>
        <v>0</v>
      </c>
      <c r="BL326" s="18" t="s">
        <v>273</v>
      </c>
      <c r="BM326" s="180" t="s">
        <v>3276</v>
      </c>
    </row>
    <row r="327" spans="1:65" s="14" customFormat="1" ht="10.199999999999999">
      <c r="B327" s="190"/>
      <c r="D327" s="183" t="s">
        <v>179</v>
      </c>
      <c r="E327" s="191" t="s">
        <v>1</v>
      </c>
      <c r="F327" s="192" t="s">
        <v>171</v>
      </c>
      <c r="H327" s="193">
        <v>3</v>
      </c>
      <c r="I327" s="194"/>
      <c r="L327" s="190"/>
      <c r="M327" s="195"/>
      <c r="N327" s="196"/>
      <c r="O327" s="196"/>
      <c r="P327" s="196"/>
      <c r="Q327" s="196"/>
      <c r="R327" s="196"/>
      <c r="S327" s="196"/>
      <c r="T327" s="197"/>
      <c r="AT327" s="191" t="s">
        <v>179</v>
      </c>
      <c r="AU327" s="191" t="s">
        <v>86</v>
      </c>
      <c r="AV327" s="14" t="s">
        <v>86</v>
      </c>
      <c r="AW327" s="14" t="s">
        <v>32</v>
      </c>
      <c r="AX327" s="14" t="s">
        <v>84</v>
      </c>
      <c r="AY327" s="191" t="s">
        <v>170</v>
      </c>
    </row>
    <row r="328" spans="1:65" s="2" customFormat="1" ht="16.5" customHeight="1">
      <c r="A328" s="33"/>
      <c r="B328" s="167"/>
      <c r="C328" s="168" t="s">
        <v>677</v>
      </c>
      <c r="D328" s="168" t="s">
        <v>173</v>
      </c>
      <c r="E328" s="169" t="s">
        <v>1436</v>
      </c>
      <c r="F328" s="170" t="s">
        <v>1437</v>
      </c>
      <c r="G328" s="171" t="s">
        <v>493</v>
      </c>
      <c r="H328" s="172">
        <v>4</v>
      </c>
      <c r="I328" s="173"/>
      <c r="J328" s="174">
        <f>ROUND(I328*H328,2)</f>
        <v>0</v>
      </c>
      <c r="K328" s="175"/>
      <c r="L328" s="34"/>
      <c r="M328" s="176" t="s">
        <v>1</v>
      </c>
      <c r="N328" s="177" t="s">
        <v>42</v>
      </c>
      <c r="O328" s="59"/>
      <c r="P328" s="178">
        <f>O328*H328</f>
        <v>0</v>
      </c>
      <c r="Q328" s="178">
        <v>5.0000000000000001E-4</v>
      </c>
      <c r="R328" s="178">
        <f>Q328*H328</f>
        <v>2E-3</v>
      </c>
      <c r="S328" s="178">
        <v>0</v>
      </c>
      <c r="T328" s="17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0" t="s">
        <v>273</v>
      </c>
      <c r="AT328" s="180" t="s">
        <v>173</v>
      </c>
      <c r="AU328" s="180" t="s">
        <v>86</v>
      </c>
      <c r="AY328" s="18" t="s">
        <v>170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18" t="s">
        <v>84</v>
      </c>
      <c r="BK328" s="181">
        <f>ROUND(I328*H328,2)</f>
        <v>0</v>
      </c>
      <c r="BL328" s="18" t="s">
        <v>273</v>
      </c>
      <c r="BM328" s="180" t="s">
        <v>3277</v>
      </c>
    </row>
    <row r="329" spans="1:65" s="14" customFormat="1" ht="10.199999999999999">
      <c r="B329" s="190"/>
      <c r="D329" s="183" t="s">
        <v>179</v>
      </c>
      <c r="E329" s="191" t="s">
        <v>1</v>
      </c>
      <c r="F329" s="192" t="s">
        <v>3278</v>
      </c>
      <c r="H329" s="193">
        <v>4</v>
      </c>
      <c r="I329" s="194"/>
      <c r="L329" s="190"/>
      <c r="M329" s="195"/>
      <c r="N329" s="196"/>
      <c r="O329" s="196"/>
      <c r="P329" s="196"/>
      <c r="Q329" s="196"/>
      <c r="R329" s="196"/>
      <c r="S329" s="196"/>
      <c r="T329" s="197"/>
      <c r="AT329" s="191" t="s">
        <v>179</v>
      </c>
      <c r="AU329" s="191" t="s">
        <v>86</v>
      </c>
      <c r="AV329" s="14" t="s">
        <v>86</v>
      </c>
      <c r="AW329" s="14" t="s">
        <v>32</v>
      </c>
      <c r="AX329" s="14" t="s">
        <v>84</v>
      </c>
      <c r="AY329" s="191" t="s">
        <v>170</v>
      </c>
    </row>
    <row r="330" spans="1:65" s="2" customFormat="1" ht="21.75" customHeight="1">
      <c r="A330" s="33"/>
      <c r="B330" s="167"/>
      <c r="C330" s="168" t="s">
        <v>681</v>
      </c>
      <c r="D330" s="168" t="s">
        <v>173</v>
      </c>
      <c r="E330" s="169" t="s">
        <v>1439</v>
      </c>
      <c r="F330" s="170" t="s">
        <v>1440</v>
      </c>
      <c r="G330" s="171" t="s">
        <v>190</v>
      </c>
      <c r="H330" s="172">
        <v>7.1999999999999995E-2</v>
      </c>
      <c r="I330" s="173"/>
      <c r="J330" s="174">
        <f>ROUND(I330*H330,2)</f>
        <v>0</v>
      </c>
      <c r="K330" s="175"/>
      <c r="L330" s="34"/>
      <c r="M330" s="176" t="s">
        <v>1</v>
      </c>
      <c r="N330" s="177" t="s">
        <v>42</v>
      </c>
      <c r="O330" s="59"/>
      <c r="P330" s="178">
        <f>O330*H330</f>
        <v>0</v>
      </c>
      <c r="Q330" s="178">
        <v>0</v>
      </c>
      <c r="R330" s="178">
        <f>Q330*H330</f>
        <v>0</v>
      </c>
      <c r="S330" s="178">
        <v>0</v>
      </c>
      <c r="T330" s="17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0" t="s">
        <v>273</v>
      </c>
      <c r="AT330" s="180" t="s">
        <v>173</v>
      </c>
      <c r="AU330" s="180" t="s">
        <v>86</v>
      </c>
      <c r="AY330" s="18" t="s">
        <v>170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18" t="s">
        <v>84</v>
      </c>
      <c r="BK330" s="181">
        <f>ROUND(I330*H330,2)</f>
        <v>0</v>
      </c>
      <c r="BL330" s="18" t="s">
        <v>273</v>
      </c>
      <c r="BM330" s="180" t="s">
        <v>3279</v>
      </c>
    </row>
    <row r="331" spans="1:65" s="12" customFormat="1" ht="22.8" customHeight="1">
      <c r="B331" s="154"/>
      <c r="D331" s="155" t="s">
        <v>76</v>
      </c>
      <c r="E331" s="165" t="s">
        <v>1442</v>
      </c>
      <c r="F331" s="165" t="s">
        <v>1443</v>
      </c>
      <c r="I331" s="157"/>
      <c r="J331" s="166">
        <f>BK331</f>
        <v>0</v>
      </c>
      <c r="L331" s="154"/>
      <c r="M331" s="159"/>
      <c r="N331" s="160"/>
      <c r="O331" s="160"/>
      <c r="P331" s="161">
        <f>SUM(P332:P343)</f>
        <v>0</v>
      </c>
      <c r="Q331" s="160"/>
      <c r="R331" s="161">
        <f>SUM(R332:R343)</f>
        <v>7.2100000000000003E-3</v>
      </c>
      <c r="S331" s="160"/>
      <c r="T331" s="162">
        <f>SUM(T332:T343)</f>
        <v>0</v>
      </c>
      <c r="AR331" s="155" t="s">
        <v>86</v>
      </c>
      <c r="AT331" s="163" t="s">
        <v>76</v>
      </c>
      <c r="AU331" s="163" t="s">
        <v>84</v>
      </c>
      <c r="AY331" s="155" t="s">
        <v>170</v>
      </c>
      <c r="BK331" s="164">
        <f>SUM(BK332:BK343)</f>
        <v>0</v>
      </c>
    </row>
    <row r="332" spans="1:65" s="2" customFormat="1" ht="21.75" customHeight="1">
      <c r="A332" s="33"/>
      <c r="B332" s="167"/>
      <c r="C332" s="168" t="s">
        <v>685</v>
      </c>
      <c r="D332" s="168" t="s">
        <v>173</v>
      </c>
      <c r="E332" s="169" t="s">
        <v>1444</v>
      </c>
      <c r="F332" s="170" t="s">
        <v>1445</v>
      </c>
      <c r="G332" s="171" t="s">
        <v>297</v>
      </c>
      <c r="H332" s="172">
        <v>6</v>
      </c>
      <c r="I332" s="173"/>
      <c r="J332" s="174">
        <f>ROUND(I332*H332,2)</f>
        <v>0</v>
      </c>
      <c r="K332" s="175"/>
      <c r="L332" s="34"/>
      <c r="M332" s="176" t="s">
        <v>1</v>
      </c>
      <c r="N332" s="177" t="s">
        <v>42</v>
      </c>
      <c r="O332" s="59"/>
      <c r="P332" s="178">
        <f>O332*H332</f>
        <v>0</v>
      </c>
      <c r="Q332" s="178">
        <v>4.2000000000000002E-4</v>
      </c>
      <c r="R332" s="178">
        <f>Q332*H332</f>
        <v>2.5200000000000001E-3</v>
      </c>
      <c r="S332" s="178">
        <v>0</v>
      </c>
      <c r="T332" s="179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0" t="s">
        <v>273</v>
      </c>
      <c r="AT332" s="180" t="s">
        <v>173</v>
      </c>
      <c r="AU332" s="180" t="s">
        <v>86</v>
      </c>
      <c r="AY332" s="18" t="s">
        <v>170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18" t="s">
        <v>84</v>
      </c>
      <c r="BK332" s="181">
        <f>ROUND(I332*H332,2)</f>
        <v>0</v>
      </c>
      <c r="BL332" s="18" t="s">
        <v>273</v>
      </c>
      <c r="BM332" s="180" t="s">
        <v>3280</v>
      </c>
    </row>
    <row r="333" spans="1:65" s="14" customFormat="1" ht="10.199999999999999">
      <c r="B333" s="190"/>
      <c r="D333" s="183" t="s">
        <v>179</v>
      </c>
      <c r="E333" s="191" t="s">
        <v>1</v>
      </c>
      <c r="F333" s="192" t="s">
        <v>3281</v>
      </c>
      <c r="H333" s="193">
        <v>6</v>
      </c>
      <c r="I333" s="194"/>
      <c r="L333" s="190"/>
      <c r="M333" s="195"/>
      <c r="N333" s="196"/>
      <c r="O333" s="196"/>
      <c r="P333" s="196"/>
      <c r="Q333" s="196"/>
      <c r="R333" s="196"/>
      <c r="S333" s="196"/>
      <c r="T333" s="197"/>
      <c r="AT333" s="191" t="s">
        <v>179</v>
      </c>
      <c r="AU333" s="191" t="s">
        <v>86</v>
      </c>
      <c r="AV333" s="14" t="s">
        <v>86</v>
      </c>
      <c r="AW333" s="14" t="s">
        <v>32</v>
      </c>
      <c r="AX333" s="14" t="s">
        <v>84</v>
      </c>
      <c r="AY333" s="191" t="s">
        <v>170</v>
      </c>
    </row>
    <row r="334" spans="1:65" s="2" customFormat="1" ht="21.75" customHeight="1">
      <c r="A334" s="33"/>
      <c r="B334" s="167"/>
      <c r="C334" s="168" t="s">
        <v>689</v>
      </c>
      <c r="D334" s="168" t="s">
        <v>173</v>
      </c>
      <c r="E334" s="169" t="s">
        <v>1449</v>
      </c>
      <c r="F334" s="170" t="s">
        <v>1450</v>
      </c>
      <c r="G334" s="171" t="s">
        <v>297</v>
      </c>
      <c r="H334" s="172">
        <v>1</v>
      </c>
      <c r="I334" s="173"/>
      <c r="J334" s="174">
        <f>ROUND(I334*H334,2)</f>
        <v>0</v>
      </c>
      <c r="K334" s="175"/>
      <c r="L334" s="34"/>
      <c r="M334" s="176" t="s">
        <v>1</v>
      </c>
      <c r="N334" s="177" t="s">
        <v>42</v>
      </c>
      <c r="O334" s="59"/>
      <c r="P334" s="178">
        <f>O334*H334</f>
        <v>0</v>
      </c>
      <c r="Q334" s="178">
        <v>4.2999999999999999E-4</v>
      </c>
      <c r="R334" s="178">
        <f>Q334*H334</f>
        <v>4.2999999999999999E-4</v>
      </c>
      <c r="S334" s="178">
        <v>0</v>
      </c>
      <c r="T334" s="179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0" t="s">
        <v>273</v>
      </c>
      <c r="AT334" s="180" t="s">
        <v>173</v>
      </c>
      <c r="AU334" s="180" t="s">
        <v>86</v>
      </c>
      <c r="AY334" s="18" t="s">
        <v>170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18" t="s">
        <v>84</v>
      </c>
      <c r="BK334" s="181">
        <f>ROUND(I334*H334,2)</f>
        <v>0</v>
      </c>
      <c r="BL334" s="18" t="s">
        <v>273</v>
      </c>
      <c r="BM334" s="180" t="s">
        <v>3282</v>
      </c>
    </row>
    <row r="335" spans="1:65" s="14" customFormat="1" ht="10.199999999999999">
      <c r="B335" s="190"/>
      <c r="D335" s="183" t="s">
        <v>179</v>
      </c>
      <c r="E335" s="191" t="s">
        <v>1</v>
      </c>
      <c r="F335" s="192" t="s">
        <v>3283</v>
      </c>
      <c r="H335" s="193">
        <v>1</v>
      </c>
      <c r="I335" s="194"/>
      <c r="L335" s="190"/>
      <c r="M335" s="195"/>
      <c r="N335" s="196"/>
      <c r="O335" s="196"/>
      <c r="P335" s="196"/>
      <c r="Q335" s="196"/>
      <c r="R335" s="196"/>
      <c r="S335" s="196"/>
      <c r="T335" s="197"/>
      <c r="AT335" s="191" t="s">
        <v>179</v>
      </c>
      <c r="AU335" s="191" t="s">
        <v>86</v>
      </c>
      <c r="AV335" s="14" t="s">
        <v>86</v>
      </c>
      <c r="AW335" s="14" t="s">
        <v>32</v>
      </c>
      <c r="AX335" s="14" t="s">
        <v>84</v>
      </c>
      <c r="AY335" s="191" t="s">
        <v>170</v>
      </c>
    </row>
    <row r="336" spans="1:65" s="2" customFormat="1" ht="21.75" customHeight="1">
      <c r="A336" s="33"/>
      <c r="B336" s="167"/>
      <c r="C336" s="168" t="s">
        <v>693</v>
      </c>
      <c r="D336" s="168" t="s">
        <v>173</v>
      </c>
      <c r="E336" s="169" t="s">
        <v>1461</v>
      </c>
      <c r="F336" s="170" t="s">
        <v>1462</v>
      </c>
      <c r="G336" s="171" t="s">
        <v>297</v>
      </c>
      <c r="H336" s="172">
        <v>2</v>
      </c>
      <c r="I336" s="173"/>
      <c r="J336" s="174">
        <f>ROUND(I336*H336,2)</f>
        <v>0</v>
      </c>
      <c r="K336" s="175"/>
      <c r="L336" s="34"/>
      <c r="M336" s="176" t="s">
        <v>1</v>
      </c>
      <c r="N336" s="177" t="s">
        <v>42</v>
      </c>
      <c r="O336" s="59"/>
      <c r="P336" s="178">
        <f>O336*H336</f>
        <v>0</v>
      </c>
      <c r="Q336" s="178">
        <v>3.3E-4</v>
      </c>
      <c r="R336" s="178">
        <f>Q336*H336</f>
        <v>6.6E-4</v>
      </c>
      <c r="S336" s="178">
        <v>0</v>
      </c>
      <c r="T336" s="179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0" t="s">
        <v>273</v>
      </c>
      <c r="AT336" s="180" t="s">
        <v>173</v>
      </c>
      <c r="AU336" s="180" t="s">
        <v>86</v>
      </c>
      <c r="AY336" s="18" t="s">
        <v>170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18" t="s">
        <v>84</v>
      </c>
      <c r="BK336" s="181">
        <f>ROUND(I336*H336,2)</f>
        <v>0</v>
      </c>
      <c r="BL336" s="18" t="s">
        <v>273</v>
      </c>
      <c r="BM336" s="180" t="s">
        <v>3284</v>
      </c>
    </row>
    <row r="337" spans="1:65" s="14" customFormat="1" ht="10.199999999999999">
      <c r="B337" s="190"/>
      <c r="D337" s="183" t="s">
        <v>179</v>
      </c>
      <c r="E337" s="191" t="s">
        <v>1</v>
      </c>
      <c r="F337" s="192" t="s">
        <v>3285</v>
      </c>
      <c r="H337" s="193">
        <v>2</v>
      </c>
      <c r="I337" s="194"/>
      <c r="L337" s="190"/>
      <c r="M337" s="195"/>
      <c r="N337" s="196"/>
      <c r="O337" s="196"/>
      <c r="P337" s="196"/>
      <c r="Q337" s="196"/>
      <c r="R337" s="196"/>
      <c r="S337" s="196"/>
      <c r="T337" s="197"/>
      <c r="AT337" s="191" t="s">
        <v>179</v>
      </c>
      <c r="AU337" s="191" t="s">
        <v>86</v>
      </c>
      <c r="AV337" s="14" t="s">
        <v>86</v>
      </c>
      <c r="AW337" s="14" t="s">
        <v>32</v>
      </c>
      <c r="AX337" s="14" t="s">
        <v>84</v>
      </c>
      <c r="AY337" s="191" t="s">
        <v>170</v>
      </c>
    </row>
    <row r="338" spans="1:65" s="2" customFormat="1" ht="21.75" customHeight="1">
      <c r="A338" s="33"/>
      <c r="B338" s="167"/>
      <c r="C338" s="168" t="s">
        <v>698</v>
      </c>
      <c r="D338" s="168" t="s">
        <v>173</v>
      </c>
      <c r="E338" s="169" t="s">
        <v>1473</v>
      </c>
      <c r="F338" s="170" t="s">
        <v>1474</v>
      </c>
      <c r="G338" s="171" t="s">
        <v>297</v>
      </c>
      <c r="H338" s="172">
        <v>3</v>
      </c>
      <c r="I338" s="173"/>
      <c r="J338" s="174">
        <f>ROUND(I338*H338,2)</f>
        <v>0</v>
      </c>
      <c r="K338" s="175"/>
      <c r="L338" s="34"/>
      <c r="M338" s="176" t="s">
        <v>1</v>
      </c>
      <c r="N338" s="177" t="s">
        <v>42</v>
      </c>
      <c r="O338" s="59"/>
      <c r="P338" s="178">
        <f>O338*H338</f>
        <v>0</v>
      </c>
      <c r="Q338" s="178">
        <v>2.5000000000000001E-4</v>
      </c>
      <c r="R338" s="178">
        <f>Q338*H338</f>
        <v>7.5000000000000002E-4</v>
      </c>
      <c r="S338" s="178">
        <v>0</v>
      </c>
      <c r="T338" s="179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0" t="s">
        <v>273</v>
      </c>
      <c r="AT338" s="180" t="s">
        <v>173</v>
      </c>
      <c r="AU338" s="180" t="s">
        <v>86</v>
      </c>
      <c r="AY338" s="18" t="s">
        <v>170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18" t="s">
        <v>84</v>
      </c>
      <c r="BK338" s="181">
        <f>ROUND(I338*H338,2)</f>
        <v>0</v>
      </c>
      <c r="BL338" s="18" t="s">
        <v>273</v>
      </c>
      <c r="BM338" s="180" t="s">
        <v>3286</v>
      </c>
    </row>
    <row r="339" spans="1:65" s="14" customFormat="1" ht="10.199999999999999">
      <c r="B339" s="190"/>
      <c r="D339" s="183" t="s">
        <v>179</v>
      </c>
      <c r="E339" s="191" t="s">
        <v>1</v>
      </c>
      <c r="F339" s="192" t="s">
        <v>171</v>
      </c>
      <c r="H339" s="193">
        <v>3</v>
      </c>
      <c r="I339" s="194"/>
      <c r="L339" s="190"/>
      <c r="M339" s="195"/>
      <c r="N339" s="196"/>
      <c r="O339" s="196"/>
      <c r="P339" s="196"/>
      <c r="Q339" s="196"/>
      <c r="R339" s="196"/>
      <c r="S339" s="196"/>
      <c r="T339" s="197"/>
      <c r="AT339" s="191" t="s">
        <v>179</v>
      </c>
      <c r="AU339" s="191" t="s">
        <v>86</v>
      </c>
      <c r="AV339" s="14" t="s">
        <v>86</v>
      </c>
      <c r="AW339" s="14" t="s">
        <v>32</v>
      </c>
      <c r="AX339" s="14" t="s">
        <v>84</v>
      </c>
      <c r="AY339" s="191" t="s">
        <v>170</v>
      </c>
    </row>
    <row r="340" spans="1:65" s="2" customFormat="1" ht="21.75" customHeight="1">
      <c r="A340" s="33"/>
      <c r="B340" s="167"/>
      <c r="C340" s="168" t="s">
        <v>702</v>
      </c>
      <c r="D340" s="168" t="s">
        <v>173</v>
      </c>
      <c r="E340" s="169" t="s">
        <v>1476</v>
      </c>
      <c r="F340" s="170" t="s">
        <v>1477</v>
      </c>
      <c r="G340" s="171" t="s">
        <v>297</v>
      </c>
      <c r="H340" s="172">
        <v>2</v>
      </c>
      <c r="I340" s="173"/>
      <c r="J340" s="174">
        <f>ROUND(I340*H340,2)</f>
        <v>0</v>
      </c>
      <c r="K340" s="175"/>
      <c r="L340" s="34"/>
      <c r="M340" s="176" t="s">
        <v>1</v>
      </c>
      <c r="N340" s="177" t="s">
        <v>42</v>
      </c>
      <c r="O340" s="59"/>
      <c r="P340" s="178">
        <f>O340*H340</f>
        <v>0</v>
      </c>
      <c r="Q340" s="178">
        <v>2.0000000000000001E-4</v>
      </c>
      <c r="R340" s="178">
        <f>Q340*H340</f>
        <v>4.0000000000000002E-4</v>
      </c>
      <c r="S340" s="178">
        <v>0</v>
      </c>
      <c r="T340" s="179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0" t="s">
        <v>273</v>
      </c>
      <c r="AT340" s="180" t="s">
        <v>173</v>
      </c>
      <c r="AU340" s="180" t="s">
        <v>86</v>
      </c>
      <c r="AY340" s="18" t="s">
        <v>170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18" t="s">
        <v>84</v>
      </c>
      <c r="BK340" s="181">
        <f>ROUND(I340*H340,2)</f>
        <v>0</v>
      </c>
      <c r="BL340" s="18" t="s">
        <v>273</v>
      </c>
      <c r="BM340" s="180" t="s">
        <v>3287</v>
      </c>
    </row>
    <row r="341" spans="1:65" s="14" customFormat="1" ht="10.199999999999999">
      <c r="B341" s="190"/>
      <c r="D341" s="183" t="s">
        <v>179</v>
      </c>
      <c r="E341" s="191" t="s">
        <v>1</v>
      </c>
      <c r="F341" s="192" t="s">
        <v>86</v>
      </c>
      <c r="H341" s="193">
        <v>2</v>
      </c>
      <c r="I341" s="194"/>
      <c r="L341" s="190"/>
      <c r="M341" s="195"/>
      <c r="N341" s="196"/>
      <c r="O341" s="196"/>
      <c r="P341" s="196"/>
      <c r="Q341" s="196"/>
      <c r="R341" s="196"/>
      <c r="S341" s="196"/>
      <c r="T341" s="197"/>
      <c r="AT341" s="191" t="s">
        <v>179</v>
      </c>
      <c r="AU341" s="191" t="s">
        <v>86</v>
      </c>
      <c r="AV341" s="14" t="s">
        <v>86</v>
      </c>
      <c r="AW341" s="14" t="s">
        <v>32</v>
      </c>
      <c r="AX341" s="14" t="s">
        <v>84</v>
      </c>
      <c r="AY341" s="191" t="s">
        <v>170</v>
      </c>
    </row>
    <row r="342" spans="1:65" s="2" customFormat="1" ht="21.75" customHeight="1">
      <c r="A342" s="33"/>
      <c r="B342" s="167"/>
      <c r="C342" s="168" t="s">
        <v>707</v>
      </c>
      <c r="D342" s="168" t="s">
        <v>173</v>
      </c>
      <c r="E342" s="169" t="s">
        <v>1479</v>
      </c>
      <c r="F342" s="170" t="s">
        <v>1480</v>
      </c>
      <c r="G342" s="171" t="s">
        <v>297</v>
      </c>
      <c r="H342" s="172">
        <v>7</v>
      </c>
      <c r="I342" s="173"/>
      <c r="J342" s="174">
        <f>ROUND(I342*H342,2)</f>
        <v>0</v>
      </c>
      <c r="K342" s="175"/>
      <c r="L342" s="34"/>
      <c r="M342" s="176" t="s">
        <v>1</v>
      </c>
      <c r="N342" s="177" t="s">
        <v>42</v>
      </c>
      <c r="O342" s="59"/>
      <c r="P342" s="178">
        <f>O342*H342</f>
        <v>0</v>
      </c>
      <c r="Q342" s="178">
        <v>3.5E-4</v>
      </c>
      <c r="R342" s="178">
        <f>Q342*H342</f>
        <v>2.4499999999999999E-3</v>
      </c>
      <c r="S342" s="178">
        <v>0</v>
      </c>
      <c r="T342" s="179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0" t="s">
        <v>273</v>
      </c>
      <c r="AT342" s="180" t="s">
        <v>173</v>
      </c>
      <c r="AU342" s="180" t="s">
        <v>86</v>
      </c>
      <c r="AY342" s="18" t="s">
        <v>170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18" t="s">
        <v>84</v>
      </c>
      <c r="BK342" s="181">
        <f>ROUND(I342*H342,2)</f>
        <v>0</v>
      </c>
      <c r="BL342" s="18" t="s">
        <v>273</v>
      </c>
      <c r="BM342" s="180" t="s">
        <v>3288</v>
      </c>
    </row>
    <row r="343" spans="1:65" s="14" customFormat="1" ht="10.199999999999999">
      <c r="B343" s="190"/>
      <c r="D343" s="183" t="s">
        <v>179</v>
      </c>
      <c r="E343" s="191" t="s">
        <v>1</v>
      </c>
      <c r="F343" s="192" t="s">
        <v>215</v>
      </c>
      <c r="H343" s="193">
        <v>7</v>
      </c>
      <c r="I343" s="194"/>
      <c r="L343" s="190"/>
      <c r="M343" s="195"/>
      <c r="N343" s="196"/>
      <c r="O343" s="196"/>
      <c r="P343" s="196"/>
      <c r="Q343" s="196"/>
      <c r="R343" s="196"/>
      <c r="S343" s="196"/>
      <c r="T343" s="197"/>
      <c r="AT343" s="191" t="s">
        <v>179</v>
      </c>
      <c r="AU343" s="191" t="s">
        <v>86</v>
      </c>
      <c r="AV343" s="14" t="s">
        <v>86</v>
      </c>
      <c r="AW343" s="14" t="s">
        <v>32</v>
      </c>
      <c r="AX343" s="14" t="s">
        <v>84</v>
      </c>
      <c r="AY343" s="191" t="s">
        <v>170</v>
      </c>
    </row>
    <row r="344" spans="1:65" s="12" customFormat="1" ht="22.8" customHeight="1">
      <c r="B344" s="154"/>
      <c r="D344" s="155" t="s">
        <v>76</v>
      </c>
      <c r="E344" s="165" t="s">
        <v>938</v>
      </c>
      <c r="F344" s="165" t="s">
        <v>939</v>
      </c>
      <c r="I344" s="157"/>
      <c r="J344" s="166">
        <f>BK344</f>
        <v>0</v>
      </c>
      <c r="L344" s="154"/>
      <c r="M344" s="159"/>
      <c r="N344" s="160"/>
      <c r="O344" s="160"/>
      <c r="P344" s="161">
        <f>SUM(P345:P346)</f>
        <v>0</v>
      </c>
      <c r="Q344" s="160"/>
      <c r="R344" s="161">
        <f>SUM(R345:R346)</f>
        <v>4.7000000000000004E-4</v>
      </c>
      <c r="S344" s="160"/>
      <c r="T344" s="162">
        <f>SUM(T345:T346)</f>
        <v>0</v>
      </c>
      <c r="AR344" s="155" t="s">
        <v>86</v>
      </c>
      <c r="AT344" s="163" t="s">
        <v>76</v>
      </c>
      <c r="AU344" s="163" t="s">
        <v>84</v>
      </c>
      <c r="AY344" s="155" t="s">
        <v>170</v>
      </c>
      <c r="BK344" s="164">
        <f>SUM(BK345:BK346)</f>
        <v>0</v>
      </c>
    </row>
    <row r="345" spans="1:65" s="2" customFormat="1" ht="21.75" customHeight="1">
      <c r="A345" s="33"/>
      <c r="B345" s="167"/>
      <c r="C345" s="168" t="s">
        <v>713</v>
      </c>
      <c r="D345" s="168" t="s">
        <v>173</v>
      </c>
      <c r="E345" s="169" t="s">
        <v>1482</v>
      </c>
      <c r="F345" s="170" t="s">
        <v>1483</v>
      </c>
      <c r="G345" s="171" t="s">
        <v>244</v>
      </c>
      <c r="H345" s="172">
        <v>9.4</v>
      </c>
      <c r="I345" s="173"/>
      <c r="J345" s="174">
        <f>ROUND(I345*H345,2)</f>
        <v>0</v>
      </c>
      <c r="K345" s="175"/>
      <c r="L345" s="34"/>
      <c r="M345" s="176" t="s">
        <v>1</v>
      </c>
      <c r="N345" s="177" t="s">
        <v>42</v>
      </c>
      <c r="O345" s="59"/>
      <c r="P345" s="178">
        <f>O345*H345</f>
        <v>0</v>
      </c>
      <c r="Q345" s="178">
        <v>5.0000000000000002E-5</v>
      </c>
      <c r="R345" s="178">
        <f>Q345*H345</f>
        <v>4.7000000000000004E-4</v>
      </c>
      <c r="S345" s="178">
        <v>0</v>
      </c>
      <c r="T345" s="179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0" t="s">
        <v>273</v>
      </c>
      <c r="AT345" s="180" t="s">
        <v>173</v>
      </c>
      <c r="AU345" s="180" t="s">
        <v>86</v>
      </c>
      <c r="AY345" s="18" t="s">
        <v>170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18" t="s">
        <v>84</v>
      </c>
      <c r="BK345" s="181">
        <f>ROUND(I345*H345,2)</f>
        <v>0</v>
      </c>
      <c r="BL345" s="18" t="s">
        <v>273</v>
      </c>
      <c r="BM345" s="180" t="s">
        <v>3289</v>
      </c>
    </row>
    <row r="346" spans="1:65" s="14" customFormat="1" ht="10.199999999999999">
      <c r="B346" s="190"/>
      <c r="D346" s="183" t="s">
        <v>179</v>
      </c>
      <c r="E346" s="191" t="s">
        <v>1</v>
      </c>
      <c r="F346" s="192" t="s">
        <v>3169</v>
      </c>
      <c r="H346" s="193">
        <v>9.4</v>
      </c>
      <c r="I346" s="194"/>
      <c r="L346" s="190"/>
      <c r="M346" s="195"/>
      <c r="N346" s="196"/>
      <c r="O346" s="196"/>
      <c r="P346" s="196"/>
      <c r="Q346" s="196"/>
      <c r="R346" s="196"/>
      <c r="S346" s="196"/>
      <c r="T346" s="197"/>
      <c r="AT346" s="191" t="s">
        <v>179</v>
      </c>
      <c r="AU346" s="191" t="s">
        <v>86</v>
      </c>
      <c r="AV346" s="14" t="s">
        <v>86</v>
      </c>
      <c r="AW346" s="14" t="s">
        <v>32</v>
      </c>
      <c r="AX346" s="14" t="s">
        <v>84</v>
      </c>
      <c r="AY346" s="191" t="s">
        <v>170</v>
      </c>
    </row>
    <row r="347" spans="1:65" s="12" customFormat="1" ht="25.95" customHeight="1">
      <c r="B347" s="154"/>
      <c r="D347" s="155" t="s">
        <v>76</v>
      </c>
      <c r="E347" s="156" t="s">
        <v>1012</v>
      </c>
      <c r="F347" s="156" t="s">
        <v>1013</v>
      </c>
      <c r="I347" s="157"/>
      <c r="J347" s="158">
        <f>BK347</f>
        <v>0</v>
      </c>
      <c r="L347" s="154"/>
      <c r="M347" s="159"/>
      <c r="N347" s="160"/>
      <c r="O347" s="160"/>
      <c r="P347" s="161">
        <f>SUM(P348:P349)</f>
        <v>0</v>
      </c>
      <c r="Q347" s="160"/>
      <c r="R347" s="161">
        <f>SUM(R348:R349)</f>
        <v>0</v>
      </c>
      <c r="S347" s="160"/>
      <c r="T347" s="162">
        <f>SUM(T348:T349)</f>
        <v>0</v>
      </c>
      <c r="AR347" s="155" t="s">
        <v>177</v>
      </c>
      <c r="AT347" s="163" t="s">
        <v>76</v>
      </c>
      <c r="AU347" s="163" t="s">
        <v>77</v>
      </c>
      <c r="AY347" s="155" t="s">
        <v>170</v>
      </c>
      <c r="BK347" s="164">
        <f>SUM(BK348:BK349)</f>
        <v>0</v>
      </c>
    </row>
    <row r="348" spans="1:65" s="2" customFormat="1" ht="16.5" customHeight="1">
      <c r="A348" s="33"/>
      <c r="B348" s="167"/>
      <c r="C348" s="168" t="s">
        <v>719</v>
      </c>
      <c r="D348" s="168" t="s">
        <v>173</v>
      </c>
      <c r="E348" s="169" t="s">
        <v>1486</v>
      </c>
      <c r="F348" s="170" t="s">
        <v>1487</v>
      </c>
      <c r="G348" s="171" t="s">
        <v>1017</v>
      </c>
      <c r="H348" s="172">
        <v>2</v>
      </c>
      <c r="I348" s="173"/>
      <c r="J348" s="174">
        <f>ROUND(I348*H348,2)</f>
        <v>0</v>
      </c>
      <c r="K348" s="175"/>
      <c r="L348" s="34"/>
      <c r="M348" s="176" t="s">
        <v>1</v>
      </c>
      <c r="N348" s="177" t="s">
        <v>42</v>
      </c>
      <c r="O348" s="59"/>
      <c r="P348" s="178">
        <f>O348*H348</f>
        <v>0</v>
      </c>
      <c r="Q348" s="178">
        <v>0</v>
      </c>
      <c r="R348" s="178">
        <f>Q348*H348</f>
        <v>0</v>
      </c>
      <c r="S348" s="178">
        <v>0</v>
      </c>
      <c r="T348" s="179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80" t="s">
        <v>1018</v>
      </c>
      <c r="AT348" s="180" t="s">
        <v>173</v>
      </c>
      <c r="AU348" s="180" t="s">
        <v>84</v>
      </c>
      <c r="AY348" s="18" t="s">
        <v>170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18" t="s">
        <v>84</v>
      </c>
      <c r="BK348" s="181">
        <f>ROUND(I348*H348,2)</f>
        <v>0</v>
      </c>
      <c r="BL348" s="18" t="s">
        <v>1018</v>
      </c>
      <c r="BM348" s="180" t="s">
        <v>3290</v>
      </c>
    </row>
    <row r="349" spans="1:65" s="14" customFormat="1" ht="10.199999999999999">
      <c r="B349" s="190"/>
      <c r="D349" s="183" t="s">
        <v>179</v>
      </c>
      <c r="E349" s="191" t="s">
        <v>1</v>
      </c>
      <c r="F349" s="192" t="s">
        <v>86</v>
      </c>
      <c r="H349" s="193">
        <v>2</v>
      </c>
      <c r="I349" s="194"/>
      <c r="L349" s="190"/>
      <c r="M349" s="230"/>
      <c r="N349" s="231"/>
      <c r="O349" s="231"/>
      <c r="P349" s="231"/>
      <c r="Q349" s="231"/>
      <c r="R349" s="231"/>
      <c r="S349" s="231"/>
      <c r="T349" s="232"/>
      <c r="AT349" s="191" t="s">
        <v>179</v>
      </c>
      <c r="AU349" s="191" t="s">
        <v>84</v>
      </c>
      <c r="AV349" s="14" t="s">
        <v>86</v>
      </c>
      <c r="AW349" s="14" t="s">
        <v>32</v>
      </c>
      <c r="AX349" s="14" t="s">
        <v>84</v>
      </c>
      <c r="AY349" s="191" t="s">
        <v>170</v>
      </c>
    </row>
    <row r="350" spans="1:65" s="2" customFormat="1" ht="6.9" customHeight="1">
      <c r="A350" s="33"/>
      <c r="B350" s="48"/>
      <c r="C350" s="49"/>
      <c r="D350" s="49"/>
      <c r="E350" s="49"/>
      <c r="F350" s="49"/>
      <c r="G350" s="49"/>
      <c r="H350" s="49"/>
      <c r="I350" s="126"/>
      <c r="J350" s="49"/>
      <c r="K350" s="49"/>
      <c r="L350" s="34"/>
      <c r="M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</row>
  </sheetData>
  <autoFilter ref="C132:K349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117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2243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3291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ROUND(J131,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ROUND((SUM(BE131:BE180)),  2)</f>
        <v>0</v>
      </c>
      <c r="G35" s="33"/>
      <c r="H35" s="33"/>
      <c r="I35" s="113">
        <v>0.21</v>
      </c>
      <c r="J35" s="112">
        <f>ROUND(((SUM(BE131:BE180))*I35),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ROUND((SUM(BF131:BF180)),  2)</f>
        <v>0</v>
      </c>
      <c r="G36" s="33"/>
      <c r="H36" s="33"/>
      <c r="I36" s="113">
        <v>0.15</v>
      </c>
      <c r="J36" s="112">
        <f>ROUND(((SUM(BF131:BF180))*I36),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ROUND((SUM(BG131:BG180)),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ROUND((SUM(BH131:BH180)),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ROUND((SUM(BI131:BI180)),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2243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B.3 - Plynová zařízení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J131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135</v>
      </c>
      <c r="E99" s="134"/>
      <c r="F99" s="134"/>
      <c r="G99" s="134"/>
      <c r="H99" s="134"/>
      <c r="I99" s="135"/>
      <c r="J99" s="136">
        <f>J132</f>
        <v>0</v>
      </c>
      <c r="L99" s="132"/>
    </row>
    <row r="100" spans="1:47" s="10" customFormat="1" ht="19.95" customHeight="1">
      <c r="B100" s="137"/>
      <c r="D100" s="138" t="s">
        <v>1035</v>
      </c>
      <c r="E100" s="139"/>
      <c r="F100" s="139"/>
      <c r="G100" s="139"/>
      <c r="H100" s="139"/>
      <c r="I100" s="140"/>
      <c r="J100" s="141">
        <f>J133</f>
        <v>0</v>
      </c>
      <c r="L100" s="137"/>
    </row>
    <row r="101" spans="1:47" s="10" customFormat="1" ht="19.95" customHeight="1">
      <c r="B101" s="137"/>
      <c r="D101" s="138" t="s">
        <v>139</v>
      </c>
      <c r="E101" s="139"/>
      <c r="F101" s="139"/>
      <c r="G101" s="139"/>
      <c r="H101" s="139"/>
      <c r="I101" s="140"/>
      <c r="J101" s="141">
        <f>J136</f>
        <v>0</v>
      </c>
      <c r="L101" s="137"/>
    </row>
    <row r="102" spans="1:47" s="9" customFormat="1" ht="24.9" customHeight="1">
      <c r="B102" s="132"/>
      <c r="D102" s="133" t="s">
        <v>141</v>
      </c>
      <c r="E102" s="134"/>
      <c r="F102" s="134"/>
      <c r="G102" s="134"/>
      <c r="H102" s="134"/>
      <c r="I102" s="135"/>
      <c r="J102" s="136">
        <f>J144</f>
        <v>0</v>
      </c>
      <c r="L102" s="132"/>
    </row>
    <row r="103" spans="1:47" s="10" customFormat="1" ht="19.95" customHeight="1">
      <c r="B103" s="137"/>
      <c r="D103" s="138" t="s">
        <v>1490</v>
      </c>
      <c r="E103" s="139"/>
      <c r="F103" s="139"/>
      <c r="G103" s="139"/>
      <c r="H103" s="139"/>
      <c r="I103" s="140"/>
      <c r="J103" s="141">
        <f>J145</f>
        <v>0</v>
      </c>
      <c r="L103" s="137"/>
    </row>
    <row r="104" spans="1:47" s="10" customFormat="1" ht="19.95" customHeight="1">
      <c r="B104" s="137"/>
      <c r="D104" s="138" t="s">
        <v>1041</v>
      </c>
      <c r="E104" s="139"/>
      <c r="F104" s="139"/>
      <c r="G104" s="139"/>
      <c r="H104" s="139"/>
      <c r="I104" s="140"/>
      <c r="J104" s="141">
        <f>J159</f>
        <v>0</v>
      </c>
      <c r="L104" s="137"/>
    </row>
    <row r="105" spans="1:47" s="10" customFormat="1" ht="19.95" customHeight="1">
      <c r="B105" s="137"/>
      <c r="D105" s="138" t="s">
        <v>149</v>
      </c>
      <c r="E105" s="139"/>
      <c r="F105" s="139"/>
      <c r="G105" s="139"/>
      <c r="H105" s="139"/>
      <c r="I105" s="140"/>
      <c r="J105" s="141">
        <f>J162</f>
        <v>0</v>
      </c>
      <c r="L105" s="137"/>
    </row>
    <row r="106" spans="1:47" s="9" customFormat="1" ht="24.9" customHeight="1">
      <c r="B106" s="132"/>
      <c r="D106" s="133" t="s">
        <v>1491</v>
      </c>
      <c r="E106" s="134"/>
      <c r="F106" s="134"/>
      <c r="G106" s="134"/>
      <c r="H106" s="134"/>
      <c r="I106" s="135"/>
      <c r="J106" s="136">
        <f>J165</f>
        <v>0</v>
      </c>
      <c r="L106" s="132"/>
    </row>
    <row r="107" spans="1:47" s="10" customFormat="1" ht="19.95" customHeight="1">
      <c r="B107" s="137"/>
      <c r="D107" s="138" t="s">
        <v>1492</v>
      </c>
      <c r="E107" s="139"/>
      <c r="F107" s="139"/>
      <c r="G107" s="139"/>
      <c r="H107" s="139"/>
      <c r="I107" s="140"/>
      <c r="J107" s="141">
        <f>J166</f>
        <v>0</v>
      </c>
      <c r="L107" s="137"/>
    </row>
    <row r="108" spans="1:47" s="10" customFormat="1" ht="19.95" customHeight="1">
      <c r="B108" s="137"/>
      <c r="D108" s="138" t="s">
        <v>1493</v>
      </c>
      <c r="E108" s="139"/>
      <c r="F108" s="139"/>
      <c r="G108" s="139"/>
      <c r="H108" s="139"/>
      <c r="I108" s="140"/>
      <c r="J108" s="141">
        <f>J173</f>
        <v>0</v>
      </c>
      <c r="L108" s="137"/>
    </row>
    <row r="109" spans="1:47" s="9" customFormat="1" ht="24.9" customHeight="1">
      <c r="B109" s="132"/>
      <c r="D109" s="133" t="s">
        <v>151</v>
      </c>
      <c r="E109" s="134"/>
      <c r="F109" s="134"/>
      <c r="G109" s="134"/>
      <c r="H109" s="134"/>
      <c r="I109" s="135"/>
      <c r="J109" s="136">
        <f>J178</f>
        <v>0</v>
      </c>
      <c r="L109" s="132"/>
    </row>
    <row r="110" spans="1:47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" customHeight="1">
      <c r="A111" s="33"/>
      <c r="B111" s="48"/>
      <c r="C111" s="49"/>
      <c r="D111" s="49"/>
      <c r="E111" s="49"/>
      <c r="F111" s="49"/>
      <c r="G111" s="49"/>
      <c r="H111" s="49"/>
      <c r="I111" s="126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" customHeight="1">
      <c r="A115" s="33"/>
      <c r="B115" s="50"/>
      <c r="C115" s="51"/>
      <c r="D115" s="51"/>
      <c r="E115" s="51"/>
      <c r="F115" s="51"/>
      <c r="G115" s="51"/>
      <c r="H115" s="51"/>
      <c r="I115" s="127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" customHeight="1">
      <c r="A116" s="33"/>
      <c r="B116" s="34"/>
      <c r="C116" s="22" t="s">
        <v>155</v>
      </c>
      <c r="D116" s="33"/>
      <c r="E116" s="33"/>
      <c r="F116" s="33"/>
      <c r="G116" s="33"/>
      <c r="H116" s="33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3"/>
      <c r="E118" s="33"/>
      <c r="F118" s="33"/>
      <c r="G118" s="33"/>
      <c r="H118" s="33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3.25" customHeight="1">
      <c r="A119" s="33"/>
      <c r="B119" s="34"/>
      <c r="C119" s="33"/>
      <c r="D119" s="33"/>
      <c r="E119" s="279" t="str">
        <f>E7</f>
        <v>Nástavba a udržovací práce na objektu Městské policie Prahy 8 - AKTUALIZCE</v>
      </c>
      <c r="F119" s="280"/>
      <c r="G119" s="280"/>
      <c r="H119" s="280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1" customFormat="1" ht="12" customHeight="1">
      <c r="B120" s="21"/>
      <c r="C120" s="28" t="s">
        <v>126</v>
      </c>
      <c r="I120" s="99"/>
      <c r="L120" s="21"/>
    </row>
    <row r="121" spans="1:31" s="2" customFormat="1" ht="16.5" customHeight="1">
      <c r="A121" s="33"/>
      <c r="B121" s="34"/>
      <c r="C121" s="33"/>
      <c r="D121" s="33"/>
      <c r="E121" s="279" t="s">
        <v>2243</v>
      </c>
      <c r="F121" s="281"/>
      <c r="G121" s="281"/>
      <c r="H121" s="281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128</v>
      </c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3"/>
      <c r="D123" s="33"/>
      <c r="E123" s="241" t="str">
        <f>E11</f>
        <v>B.3 - Plynová zařízení</v>
      </c>
      <c r="F123" s="281"/>
      <c r="G123" s="281"/>
      <c r="H123" s="281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3"/>
      <c r="D124" s="33"/>
      <c r="E124" s="33"/>
      <c r="F124" s="33"/>
      <c r="G124" s="33"/>
      <c r="H124" s="33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20</v>
      </c>
      <c r="D125" s="33"/>
      <c r="E125" s="33"/>
      <c r="F125" s="26" t="str">
        <f>F14</f>
        <v>Balabánova 1273/2, Praha-Kobylisy</v>
      </c>
      <c r="G125" s="33"/>
      <c r="H125" s="33"/>
      <c r="I125" s="103" t="s">
        <v>22</v>
      </c>
      <c r="J125" s="56" t="str">
        <f>IF(J14="","",J14)</f>
        <v>26. 8. 2020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" customHeight="1">
      <c r="A126" s="33"/>
      <c r="B126" s="34"/>
      <c r="C126" s="33"/>
      <c r="D126" s="33"/>
      <c r="E126" s="33"/>
      <c r="F126" s="33"/>
      <c r="G126" s="33"/>
      <c r="H126" s="33"/>
      <c r="I126" s="102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5.65" customHeight="1">
      <c r="A127" s="33"/>
      <c r="B127" s="34"/>
      <c r="C127" s="28" t="s">
        <v>24</v>
      </c>
      <c r="D127" s="33"/>
      <c r="E127" s="33"/>
      <c r="F127" s="26" t="str">
        <f>E17</f>
        <v>Městská část Praha 8, Zenklova 1/35</v>
      </c>
      <c r="G127" s="33"/>
      <c r="H127" s="33"/>
      <c r="I127" s="103" t="s">
        <v>30</v>
      </c>
      <c r="J127" s="31" t="str">
        <f>E23</f>
        <v>ZOAA s.r.o, Hošťálkova 637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15" customHeight="1">
      <c r="A128" s="33"/>
      <c r="B128" s="34"/>
      <c r="C128" s="28" t="s">
        <v>28</v>
      </c>
      <c r="D128" s="33"/>
      <c r="E128" s="33"/>
      <c r="F128" s="26" t="str">
        <f>IF(E20="","",E20)</f>
        <v>Vyplň údaj</v>
      </c>
      <c r="G128" s="33"/>
      <c r="H128" s="33"/>
      <c r="I128" s="103" t="s">
        <v>33</v>
      </c>
      <c r="J128" s="31" t="str">
        <f>E26</f>
        <v>Lenka Jandová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3"/>
      <c r="D129" s="33"/>
      <c r="E129" s="33"/>
      <c r="F129" s="33"/>
      <c r="G129" s="33"/>
      <c r="H129" s="33"/>
      <c r="I129" s="102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42"/>
      <c r="B130" s="143"/>
      <c r="C130" s="144" t="s">
        <v>156</v>
      </c>
      <c r="D130" s="145" t="s">
        <v>62</v>
      </c>
      <c r="E130" s="145" t="s">
        <v>58</v>
      </c>
      <c r="F130" s="145" t="s">
        <v>59</v>
      </c>
      <c r="G130" s="145" t="s">
        <v>157</v>
      </c>
      <c r="H130" s="145" t="s">
        <v>158</v>
      </c>
      <c r="I130" s="146" t="s">
        <v>159</v>
      </c>
      <c r="J130" s="147" t="s">
        <v>132</v>
      </c>
      <c r="K130" s="148" t="s">
        <v>160</v>
      </c>
      <c r="L130" s="149"/>
      <c r="M130" s="63" t="s">
        <v>1</v>
      </c>
      <c r="N130" s="64" t="s">
        <v>41</v>
      </c>
      <c r="O130" s="64" t="s">
        <v>161</v>
      </c>
      <c r="P130" s="64" t="s">
        <v>162</v>
      </c>
      <c r="Q130" s="64" t="s">
        <v>163</v>
      </c>
      <c r="R130" s="64" t="s">
        <v>164</v>
      </c>
      <c r="S130" s="64" t="s">
        <v>165</v>
      </c>
      <c r="T130" s="65" t="s">
        <v>166</v>
      </c>
      <c r="U130" s="142"/>
      <c r="V130" s="142"/>
      <c r="W130" s="142"/>
      <c r="X130" s="142"/>
      <c r="Y130" s="142"/>
      <c r="Z130" s="142"/>
      <c r="AA130" s="142"/>
      <c r="AB130" s="142"/>
      <c r="AC130" s="142"/>
      <c r="AD130" s="142"/>
      <c r="AE130" s="142"/>
    </row>
    <row r="131" spans="1:65" s="2" customFormat="1" ht="22.8" customHeight="1">
      <c r="A131" s="33"/>
      <c r="B131" s="34"/>
      <c r="C131" s="70" t="s">
        <v>167</v>
      </c>
      <c r="D131" s="33"/>
      <c r="E131" s="33"/>
      <c r="F131" s="33"/>
      <c r="G131" s="33"/>
      <c r="H131" s="33"/>
      <c r="I131" s="102"/>
      <c r="J131" s="150">
        <f>BK131</f>
        <v>0</v>
      </c>
      <c r="K131" s="33"/>
      <c r="L131" s="34"/>
      <c r="M131" s="66"/>
      <c r="N131" s="57"/>
      <c r="O131" s="67"/>
      <c r="P131" s="151">
        <f>P132+P144+P165+P178</f>
        <v>0</v>
      </c>
      <c r="Q131" s="67"/>
      <c r="R131" s="151">
        <f>R132+R144+R165+R178</f>
        <v>9.1269999999999997E-3</v>
      </c>
      <c r="S131" s="67"/>
      <c r="T131" s="152">
        <f>T132+T144+T165+T178</f>
        <v>6.9999999999999993E-3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76</v>
      </c>
      <c r="AU131" s="18" t="s">
        <v>134</v>
      </c>
      <c r="BK131" s="153">
        <f>BK132+BK144+BK165+BK178</f>
        <v>0</v>
      </c>
    </row>
    <row r="132" spans="1:65" s="12" customFormat="1" ht="25.95" customHeight="1">
      <c r="B132" s="154"/>
      <c r="D132" s="155" t="s">
        <v>76</v>
      </c>
      <c r="E132" s="156" t="s">
        <v>168</v>
      </c>
      <c r="F132" s="156" t="s">
        <v>169</v>
      </c>
      <c r="I132" s="157"/>
      <c r="J132" s="158">
        <f>BK132</f>
        <v>0</v>
      </c>
      <c r="L132" s="154"/>
      <c r="M132" s="159"/>
      <c r="N132" s="160"/>
      <c r="O132" s="160"/>
      <c r="P132" s="161">
        <f>P133+P136</f>
        <v>0</v>
      </c>
      <c r="Q132" s="160"/>
      <c r="R132" s="161">
        <f>R133+R136</f>
        <v>2.9399999999999999E-4</v>
      </c>
      <c r="S132" s="160"/>
      <c r="T132" s="162">
        <f>T133+T136</f>
        <v>6.9999999999999993E-3</v>
      </c>
      <c r="AR132" s="155" t="s">
        <v>84</v>
      </c>
      <c r="AT132" s="163" t="s">
        <v>76</v>
      </c>
      <c r="AU132" s="163" t="s">
        <v>77</v>
      </c>
      <c r="AY132" s="155" t="s">
        <v>170</v>
      </c>
      <c r="BK132" s="164">
        <f>BK133+BK136</f>
        <v>0</v>
      </c>
    </row>
    <row r="133" spans="1:65" s="12" customFormat="1" ht="22.8" customHeight="1">
      <c r="B133" s="154"/>
      <c r="D133" s="155" t="s">
        <v>76</v>
      </c>
      <c r="E133" s="165" t="s">
        <v>228</v>
      </c>
      <c r="F133" s="165" t="s">
        <v>1042</v>
      </c>
      <c r="I133" s="157"/>
      <c r="J133" s="166">
        <f>BK133</f>
        <v>0</v>
      </c>
      <c r="L133" s="154"/>
      <c r="M133" s="159"/>
      <c r="N133" s="160"/>
      <c r="O133" s="160"/>
      <c r="P133" s="161">
        <f>SUM(P134:P135)</f>
        <v>0</v>
      </c>
      <c r="Q133" s="160"/>
      <c r="R133" s="161">
        <f>SUM(R134:R135)</f>
        <v>2.9399999999999999E-4</v>
      </c>
      <c r="S133" s="160"/>
      <c r="T133" s="162">
        <f>SUM(T134:T135)</f>
        <v>6.9999999999999993E-3</v>
      </c>
      <c r="AR133" s="155" t="s">
        <v>84</v>
      </c>
      <c r="AT133" s="163" t="s">
        <v>76</v>
      </c>
      <c r="AU133" s="163" t="s">
        <v>84</v>
      </c>
      <c r="AY133" s="155" t="s">
        <v>170</v>
      </c>
      <c r="BK133" s="164">
        <f>SUM(BK134:BK135)</f>
        <v>0</v>
      </c>
    </row>
    <row r="134" spans="1:65" s="2" customFormat="1" ht="21.75" customHeight="1">
      <c r="A134" s="33"/>
      <c r="B134" s="167"/>
      <c r="C134" s="168" t="s">
        <v>84</v>
      </c>
      <c r="D134" s="168" t="s">
        <v>173</v>
      </c>
      <c r="E134" s="169" t="s">
        <v>1043</v>
      </c>
      <c r="F134" s="170" t="s">
        <v>1044</v>
      </c>
      <c r="G134" s="171" t="s">
        <v>244</v>
      </c>
      <c r="H134" s="172">
        <v>0.35</v>
      </c>
      <c r="I134" s="173"/>
      <c r="J134" s="174">
        <f>ROUND(I134*H134,2)</f>
        <v>0</v>
      </c>
      <c r="K134" s="175"/>
      <c r="L134" s="34"/>
      <c r="M134" s="176" t="s">
        <v>1</v>
      </c>
      <c r="N134" s="177" t="s">
        <v>42</v>
      </c>
      <c r="O134" s="59"/>
      <c r="P134" s="178">
        <f>O134*H134</f>
        <v>0</v>
      </c>
      <c r="Q134" s="178">
        <v>8.4000000000000003E-4</v>
      </c>
      <c r="R134" s="178">
        <f>Q134*H134</f>
        <v>2.9399999999999999E-4</v>
      </c>
      <c r="S134" s="178">
        <v>0.02</v>
      </c>
      <c r="T134" s="179">
        <f>S134*H134</f>
        <v>6.9999999999999993E-3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0" t="s">
        <v>177</v>
      </c>
      <c r="AT134" s="180" t="s">
        <v>173</v>
      </c>
      <c r="AU134" s="180" t="s">
        <v>86</v>
      </c>
      <c r="AY134" s="18" t="s">
        <v>170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8" t="s">
        <v>84</v>
      </c>
      <c r="BK134" s="181">
        <f>ROUND(I134*H134,2)</f>
        <v>0</v>
      </c>
      <c r="BL134" s="18" t="s">
        <v>177</v>
      </c>
      <c r="BM134" s="180" t="s">
        <v>3292</v>
      </c>
    </row>
    <row r="135" spans="1:65" s="14" customFormat="1" ht="10.199999999999999">
      <c r="B135" s="190"/>
      <c r="D135" s="183" t="s">
        <v>179</v>
      </c>
      <c r="E135" s="191" t="s">
        <v>1</v>
      </c>
      <c r="F135" s="192" t="s">
        <v>3293</v>
      </c>
      <c r="H135" s="193">
        <v>0.35</v>
      </c>
      <c r="I135" s="194"/>
      <c r="L135" s="190"/>
      <c r="M135" s="195"/>
      <c r="N135" s="196"/>
      <c r="O135" s="196"/>
      <c r="P135" s="196"/>
      <c r="Q135" s="196"/>
      <c r="R135" s="196"/>
      <c r="S135" s="196"/>
      <c r="T135" s="197"/>
      <c r="AT135" s="191" t="s">
        <v>179</v>
      </c>
      <c r="AU135" s="191" t="s">
        <v>86</v>
      </c>
      <c r="AV135" s="14" t="s">
        <v>86</v>
      </c>
      <c r="AW135" s="14" t="s">
        <v>32</v>
      </c>
      <c r="AX135" s="14" t="s">
        <v>84</v>
      </c>
      <c r="AY135" s="191" t="s">
        <v>170</v>
      </c>
    </row>
    <row r="136" spans="1:65" s="12" customFormat="1" ht="22.8" customHeight="1">
      <c r="B136" s="154"/>
      <c r="D136" s="155" t="s">
        <v>76</v>
      </c>
      <c r="E136" s="165" t="s">
        <v>452</v>
      </c>
      <c r="F136" s="165" t="s">
        <v>453</v>
      </c>
      <c r="I136" s="157"/>
      <c r="J136" s="166">
        <f>BK136</f>
        <v>0</v>
      </c>
      <c r="L136" s="154"/>
      <c r="M136" s="159"/>
      <c r="N136" s="160"/>
      <c r="O136" s="160"/>
      <c r="P136" s="161">
        <f>SUM(P137:P143)</f>
        <v>0</v>
      </c>
      <c r="Q136" s="160"/>
      <c r="R136" s="161">
        <f>SUM(R137:R143)</f>
        <v>0</v>
      </c>
      <c r="S136" s="160"/>
      <c r="T136" s="162">
        <f>SUM(T137:T143)</f>
        <v>0</v>
      </c>
      <c r="AR136" s="155" t="s">
        <v>84</v>
      </c>
      <c r="AT136" s="163" t="s">
        <v>76</v>
      </c>
      <c r="AU136" s="163" t="s">
        <v>84</v>
      </c>
      <c r="AY136" s="155" t="s">
        <v>170</v>
      </c>
      <c r="BK136" s="164">
        <f>SUM(BK137:BK143)</f>
        <v>0</v>
      </c>
    </row>
    <row r="137" spans="1:65" s="2" customFormat="1" ht="21.75" customHeight="1">
      <c r="A137" s="33"/>
      <c r="B137" s="167"/>
      <c r="C137" s="168" t="s">
        <v>86</v>
      </c>
      <c r="D137" s="168" t="s">
        <v>173</v>
      </c>
      <c r="E137" s="169" t="s">
        <v>1051</v>
      </c>
      <c r="F137" s="170" t="s">
        <v>1052</v>
      </c>
      <c r="G137" s="171" t="s">
        <v>190</v>
      </c>
      <c r="H137" s="172">
        <v>7.0000000000000001E-3</v>
      </c>
      <c r="I137" s="173"/>
      <c r="J137" s="174">
        <f>ROUND(I137*H137,2)</f>
        <v>0</v>
      </c>
      <c r="K137" s="175"/>
      <c r="L137" s="34"/>
      <c r="M137" s="176" t="s">
        <v>1</v>
      </c>
      <c r="N137" s="177" t="s">
        <v>42</v>
      </c>
      <c r="O137" s="59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0" t="s">
        <v>177</v>
      </c>
      <c r="AT137" s="180" t="s">
        <v>173</v>
      </c>
      <c r="AU137" s="180" t="s">
        <v>86</v>
      </c>
      <c r="AY137" s="18" t="s">
        <v>170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8" t="s">
        <v>84</v>
      </c>
      <c r="BK137" s="181">
        <f>ROUND(I137*H137,2)</f>
        <v>0</v>
      </c>
      <c r="BL137" s="18" t="s">
        <v>177</v>
      </c>
      <c r="BM137" s="180" t="s">
        <v>3294</v>
      </c>
    </row>
    <row r="138" spans="1:65" s="14" customFormat="1" ht="10.199999999999999">
      <c r="B138" s="190"/>
      <c r="D138" s="183" t="s">
        <v>179</v>
      </c>
      <c r="E138" s="191" t="s">
        <v>1</v>
      </c>
      <c r="F138" s="192" t="s">
        <v>3295</v>
      </c>
      <c r="H138" s="193">
        <v>7.0000000000000001E-3</v>
      </c>
      <c r="I138" s="194"/>
      <c r="L138" s="190"/>
      <c r="M138" s="195"/>
      <c r="N138" s="196"/>
      <c r="O138" s="196"/>
      <c r="P138" s="196"/>
      <c r="Q138" s="196"/>
      <c r="R138" s="196"/>
      <c r="S138" s="196"/>
      <c r="T138" s="197"/>
      <c r="AT138" s="191" t="s">
        <v>179</v>
      </c>
      <c r="AU138" s="191" t="s">
        <v>86</v>
      </c>
      <c r="AV138" s="14" t="s">
        <v>86</v>
      </c>
      <c r="AW138" s="14" t="s">
        <v>32</v>
      </c>
      <c r="AX138" s="14" t="s">
        <v>84</v>
      </c>
      <c r="AY138" s="191" t="s">
        <v>170</v>
      </c>
    </row>
    <row r="139" spans="1:65" s="2" customFormat="1" ht="21.75" customHeight="1">
      <c r="A139" s="33"/>
      <c r="B139" s="167"/>
      <c r="C139" s="168" t="s">
        <v>171</v>
      </c>
      <c r="D139" s="168" t="s">
        <v>173</v>
      </c>
      <c r="E139" s="169" t="s">
        <v>463</v>
      </c>
      <c r="F139" s="170" t="s">
        <v>464</v>
      </c>
      <c r="G139" s="171" t="s">
        <v>190</v>
      </c>
      <c r="H139" s="172">
        <v>7.0000000000000007E-2</v>
      </c>
      <c r="I139" s="173"/>
      <c r="J139" s="174">
        <f>ROUND(I139*H139,2)</f>
        <v>0</v>
      </c>
      <c r="K139" s="175"/>
      <c r="L139" s="34"/>
      <c r="M139" s="176" t="s">
        <v>1</v>
      </c>
      <c r="N139" s="177" t="s">
        <v>42</v>
      </c>
      <c r="O139" s="59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0" t="s">
        <v>177</v>
      </c>
      <c r="AT139" s="180" t="s">
        <v>173</v>
      </c>
      <c r="AU139" s="180" t="s">
        <v>86</v>
      </c>
      <c r="AY139" s="18" t="s">
        <v>170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8" t="s">
        <v>84</v>
      </c>
      <c r="BK139" s="181">
        <f>ROUND(I139*H139,2)</f>
        <v>0</v>
      </c>
      <c r="BL139" s="18" t="s">
        <v>177</v>
      </c>
      <c r="BM139" s="180" t="s">
        <v>3296</v>
      </c>
    </row>
    <row r="140" spans="1:65" s="14" customFormat="1" ht="10.199999999999999">
      <c r="B140" s="190"/>
      <c r="D140" s="183" t="s">
        <v>179</v>
      </c>
      <c r="E140" s="191" t="s">
        <v>1</v>
      </c>
      <c r="F140" s="192" t="s">
        <v>3297</v>
      </c>
      <c r="H140" s="193">
        <v>7.0000000000000007E-2</v>
      </c>
      <c r="I140" s="194"/>
      <c r="L140" s="190"/>
      <c r="M140" s="195"/>
      <c r="N140" s="196"/>
      <c r="O140" s="196"/>
      <c r="P140" s="196"/>
      <c r="Q140" s="196"/>
      <c r="R140" s="196"/>
      <c r="S140" s="196"/>
      <c r="T140" s="197"/>
      <c r="AT140" s="191" t="s">
        <v>179</v>
      </c>
      <c r="AU140" s="191" t="s">
        <v>86</v>
      </c>
      <c r="AV140" s="14" t="s">
        <v>86</v>
      </c>
      <c r="AW140" s="14" t="s">
        <v>32</v>
      </c>
      <c r="AX140" s="14" t="s">
        <v>84</v>
      </c>
      <c r="AY140" s="191" t="s">
        <v>170</v>
      </c>
    </row>
    <row r="141" spans="1:65" s="2" customFormat="1" ht="21.75" customHeight="1">
      <c r="A141" s="33"/>
      <c r="B141" s="167"/>
      <c r="C141" s="168" t="s">
        <v>177</v>
      </c>
      <c r="D141" s="168" t="s">
        <v>173</v>
      </c>
      <c r="E141" s="169" t="s">
        <v>1057</v>
      </c>
      <c r="F141" s="170" t="s">
        <v>1058</v>
      </c>
      <c r="G141" s="171" t="s">
        <v>190</v>
      </c>
      <c r="H141" s="172">
        <v>7.0000000000000001E-3</v>
      </c>
      <c r="I141" s="173"/>
      <c r="J141" s="174">
        <f>ROUND(I141*H141,2)</f>
        <v>0</v>
      </c>
      <c r="K141" s="175"/>
      <c r="L141" s="34"/>
      <c r="M141" s="176" t="s">
        <v>1</v>
      </c>
      <c r="N141" s="177" t="s">
        <v>42</v>
      </c>
      <c r="O141" s="59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0" t="s">
        <v>177</v>
      </c>
      <c r="AT141" s="180" t="s">
        <v>173</v>
      </c>
      <c r="AU141" s="180" t="s">
        <v>86</v>
      </c>
      <c r="AY141" s="18" t="s">
        <v>170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84</v>
      </c>
      <c r="BK141" s="181">
        <f>ROUND(I141*H141,2)</f>
        <v>0</v>
      </c>
      <c r="BL141" s="18" t="s">
        <v>177</v>
      </c>
      <c r="BM141" s="180" t="s">
        <v>3298</v>
      </c>
    </row>
    <row r="142" spans="1:65" s="14" customFormat="1" ht="10.199999999999999">
      <c r="B142" s="190"/>
      <c r="D142" s="183" t="s">
        <v>179</v>
      </c>
      <c r="E142" s="191" t="s">
        <v>1</v>
      </c>
      <c r="F142" s="192" t="s">
        <v>3295</v>
      </c>
      <c r="H142" s="193">
        <v>7.0000000000000001E-3</v>
      </c>
      <c r="I142" s="194"/>
      <c r="L142" s="190"/>
      <c r="M142" s="195"/>
      <c r="N142" s="196"/>
      <c r="O142" s="196"/>
      <c r="P142" s="196"/>
      <c r="Q142" s="196"/>
      <c r="R142" s="196"/>
      <c r="S142" s="196"/>
      <c r="T142" s="197"/>
      <c r="AT142" s="191" t="s">
        <v>179</v>
      </c>
      <c r="AU142" s="191" t="s">
        <v>86</v>
      </c>
      <c r="AV142" s="14" t="s">
        <v>86</v>
      </c>
      <c r="AW142" s="14" t="s">
        <v>32</v>
      </c>
      <c r="AX142" s="14" t="s">
        <v>84</v>
      </c>
      <c r="AY142" s="191" t="s">
        <v>170</v>
      </c>
    </row>
    <row r="143" spans="1:65" s="2" customFormat="1" ht="21.75" customHeight="1">
      <c r="A143" s="33"/>
      <c r="B143" s="167"/>
      <c r="C143" s="168" t="s">
        <v>7</v>
      </c>
      <c r="D143" s="168" t="s">
        <v>173</v>
      </c>
      <c r="E143" s="169" t="s">
        <v>1501</v>
      </c>
      <c r="F143" s="170" t="s">
        <v>1502</v>
      </c>
      <c r="G143" s="171" t="s">
        <v>190</v>
      </c>
      <c r="H143" s="172">
        <v>7.0000000000000001E-3</v>
      </c>
      <c r="I143" s="173"/>
      <c r="J143" s="174">
        <f>ROUND(I143*H143,2)</f>
        <v>0</v>
      </c>
      <c r="K143" s="175"/>
      <c r="L143" s="34"/>
      <c r="M143" s="176" t="s">
        <v>1</v>
      </c>
      <c r="N143" s="177" t="s">
        <v>42</v>
      </c>
      <c r="O143" s="59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0" t="s">
        <v>177</v>
      </c>
      <c r="AT143" s="180" t="s">
        <v>173</v>
      </c>
      <c r="AU143" s="180" t="s">
        <v>86</v>
      </c>
      <c r="AY143" s="18" t="s">
        <v>170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8" t="s">
        <v>84</v>
      </c>
      <c r="BK143" s="181">
        <f>ROUND(I143*H143,2)</f>
        <v>0</v>
      </c>
      <c r="BL143" s="18" t="s">
        <v>177</v>
      </c>
      <c r="BM143" s="180" t="s">
        <v>3299</v>
      </c>
    </row>
    <row r="144" spans="1:65" s="12" customFormat="1" ht="25.95" customHeight="1">
      <c r="B144" s="154"/>
      <c r="D144" s="155" t="s">
        <v>76</v>
      </c>
      <c r="E144" s="156" t="s">
        <v>486</v>
      </c>
      <c r="F144" s="156" t="s">
        <v>487</v>
      </c>
      <c r="I144" s="157"/>
      <c r="J144" s="158">
        <f>BK144</f>
        <v>0</v>
      </c>
      <c r="L144" s="154"/>
      <c r="M144" s="159"/>
      <c r="N144" s="160"/>
      <c r="O144" s="160"/>
      <c r="P144" s="161">
        <f>P145+P159+P162</f>
        <v>0</v>
      </c>
      <c r="Q144" s="160"/>
      <c r="R144" s="161">
        <f>R145+R159+R162</f>
        <v>8.8330000000000006E-3</v>
      </c>
      <c r="S144" s="160"/>
      <c r="T144" s="162">
        <f>T145+T159+T162</f>
        <v>0</v>
      </c>
      <c r="AR144" s="155" t="s">
        <v>86</v>
      </c>
      <c r="AT144" s="163" t="s">
        <v>76</v>
      </c>
      <c r="AU144" s="163" t="s">
        <v>77</v>
      </c>
      <c r="AY144" s="155" t="s">
        <v>170</v>
      </c>
      <c r="BK144" s="164">
        <f>BK145+BK159+BK162</f>
        <v>0</v>
      </c>
    </row>
    <row r="145" spans="1:65" s="12" customFormat="1" ht="22.8" customHeight="1">
      <c r="B145" s="154"/>
      <c r="D145" s="155" t="s">
        <v>76</v>
      </c>
      <c r="E145" s="165" t="s">
        <v>1504</v>
      </c>
      <c r="F145" s="165" t="s">
        <v>1505</v>
      </c>
      <c r="I145" s="157"/>
      <c r="J145" s="166">
        <f>BK145</f>
        <v>0</v>
      </c>
      <c r="L145" s="154"/>
      <c r="M145" s="159"/>
      <c r="N145" s="160"/>
      <c r="O145" s="160"/>
      <c r="P145" s="161">
        <f>SUM(P146:P158)</f>
        <v>0</v>
      </c>
      <c r="Q145" s="160"/>
      <c r="R145" s="161">
        <f>SUM(R146:R158)</f>
        <v>8.4279999999999997E-3</v>
      </c>
      <c r="S145" s="160"/>
      <c r="T145" s="162">
        <f>SUM(T146:T158)</f>
        <v>0</v>
      </c>
      <c r="AR145" s="155" t="s">
        <v>86</v>
      </c>
      <c r="AT145" s="163" t="s">
        <v>76</v>
      </c>
      <c r="AU145" s="163" t="s">
        <v>84</v>
      </c>
      <c r="AY145" s="155" t="s">
        <v>170</v>
      </c>
      <c r="BK145" s="164">
        <f>SUM(BK146:BK158)</f>
        <v>0</v>
      </c>
    </row>
    <row r="146" spans="1:65" s="2" customFormat="1" ht="21.75" customHeight="1">
      <c r="A146" s="33"/>
      <c r="B146" s="167"/>
      <c r="C146" s="168" t="s">
        <v>210</v>
      </c>
      <c r="D146" s="168" t="s">
        <v>173</v>
      </c>
      <c r="E146" s="169" t="s">
        <v>1506</v>
      </c>
      <c r="F146" s="170" t="s">
        <v>1507</v>
      </c>
      <c r="G146" s="171" t="s">
        <v>244</v>
      </c>
      <c r="H146" s="172">
        <v>1.5</v>
      </c>
      <c r="I146" s="173"/>
      <c r="J146" s="174">
        <f>ROUND(I146*H146,2)</f>
        <v>0</v>
      </c>
      <c r="K146" s="175"/>
      <c r="L146" s="34"/>
      <c r="M146" s="176" t="s">
        <v>1</v>
      </c>
      <c r="N146" s="177" t="s">
        <v>42</v>
      </c>
      <c r="O146" s="59"/>
      <c r="P146" s="178">
        <f>O146*H146</f>
        <v>0</v>
      </c>
      <c r="Q146" s="178">
        <v>2.64E-3</v>
      </c>
      <c r="R146" s="178">
        <f>Q146*H146</f>
        <v>3.96E-3</v>
      </c>
      <c r="S146" s="178">
        <v>0</v>
      </c>
      <c r="T146" s="179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0" t="s">
        <v>273</v>
      </c>
      <c r="AT146" s="180" t="s">
        <v>173</v>
      </c>
      <c r="AU146" s="180" t="s">
        <v>86</v>
      </c>
      <c r="AY146" s="18" t="s">
        <v>170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8" t="s">
        <v>84</v>
      </c>
      <c r="BK146" s="181">
        <f>ROUND(I146*H146,2)</f>
        <v>0</v>
      </c>
      <c r="BL146" s="18" t="s">
        <v>273</v>
      </c>
      <c r="BM146" s="180" t="s">
        <v>3300</v>
      </c>
    </row>
    <row r="147" spans="1:65" s="14" customFormat="1" ht="10.199999999999999">
      <c r="B147" s="190"/>
      <c r="D147" s="183" t="s">
        <v>179</v>
      </c>
      <c r="E147" s="191" t="s">
        <v>1</v>
      </c>
      <c r="F147" s="192" t="s">
        <v>3301</v>
      </c>
      <c r="H147" s="193">
        <v>1.5</v>
      </c>
      <c r="I147" s="194"/>
      <c r="L147" s="190"/>
      <c r="M147" s="195"/>
      <c r="N147" s="196"/>
      <c r="O147" s="196"/>
      <c r="P147" s="196"/>
      <c r="Q147" s="196"/>
      <c r="R147" s="196"/>
      <c r="S147" s="196"/>
      <c r="T147" s="197"/>
      <c r="AT147" s="191" t="s">
        <v>179</v>
      </c>
      <c r="AU147" s="191" t="s">
        <v>86</v>
      </c>
      <c r="AV147" s="14" t="s">
        <v>86</v>
      </c>
      <c r="AW147" s="14" t="s">
        <v>32</v>
      </c>
      <c r="AX147" s="14" t="s">
        <v>84</v>
      </c>
      <c r="AY147" s="191" t="s">
        <v>170</v>
      </c>
    </row>
    <row r="148" spans="1:65" s="2" customFormat="1" ht="16.5" customHeight="1">
      <c r="A148" s="33"/>
      <c r="B148" s="167"/>
      <c r="C148" s="168" t="s">
        <v>215</v>
      </c>
      <c r="D148" s="168" t="s">
        <v>173</v>
      </c>
      <c r="E148" s="169" t="s">
        <v>1509</v>
      </c>
      <c r="F148" s="170" t="s">
        <v>1510</v>
      </c>
      <c r="G148" s="171" t="s">
        <v>297</v>
      </c>
      <c r="H148" s="172">
        <v>1</v>
      </c>
      <c r="I148" s="173"/>
      <c r="J148" s="174">
        <f>ROUND(I148*H148,2)</f>
        <v>0</v>
      </c>
      <c r="K148" s="175"/>
      <c r="L148" s="34"/>
      <c r="M148" s="176" t="s">
        <v>1</v>
      </c>
      <c r="N148" s="177" t="s">
        <v>42</v>
      </c>
      <c r="O148" s="59"/>
      <c r="P148" s="178">
        <f>O148*H148</f>
        <v>0</v>
      </c>
      <c r="Q148" s="178">
        <v>1.01E-3</v>
      </c>
      <c r="R148" s="178">
        <f>Q148*H148</f>
        <v>1.01E-3</v>
      </c>
      <c r="S148" s="178">
        <v>0</v>
      </c>
      <c r="T148" s="17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0" t="s">
        <v>273</v>
      </c>
      <c r="AT148" s="180" t="s">
        <v>173</v>
      </c>
      <c r="AU148" s="180" t="s">
        <v>86</v>
      </c>
      <c r="AY148" s="18" t="s">
        <v>170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8" t="s">
        <v>84</v>
      </c>
      <c r="BK148" s="181">
        <f>ROUND(I148*H148,2)</f>
        <v>0</v>
      </c>
      <c r="BL148" s="18" t="s">
        <v>273</v>
      </c>
      <c r="BM148" s="180" t="s">
        <v>3302</v>
      </c>
    </row>
    <row r="149" spans="1:65" s="14" customFormat="1" ht="10.199999999999999">
      <c r="B149" s="190"/>
      <c r="D149" s="183" t="s">
        <v>179</v>
      </c>
      <c r="E149" s="191" t="s">
        <v>1</v>
      </c>
      <c r="F149" s="192" t="s">
        <v>84</v>
      </c>
      <c r="H149" s="193">
        <v>1</v>
      </c>
      <c r="I149" s="194"/>
      <c r="L149" s="190"/>
      <c r="M149" s="195"/>
      <c r="N149" s="196"/>
      <c r="O149" s="196"/>
      <c r="P149" s="196"/>
      <c r="Q149" s="196"/>
      <c r="R149" s="196"/>
      <c r="S149" s="196"/>
      <c r="T149" s="197"/>
      <c r="AT149" s="191" t="s">
        <v>179</v>
      </c>
      <c r="AU149" s="191" t="s">
        <v>86</v>
      </c>
      <c r="AV149" s="14" t="s">
        <v>86</v>
      </c>
      <c r="AW149" s="14" t="s">
        <v>32</v>
      </c>
      <c r="AX149" s="14" t="s">
        <v>84</v>
      </c>
      <c r="AY149" s="191" t="s">
        <v>170</v>
      </c>
    </row>
    <row r="150" spans="1:65" s="2" customFormat="1" ht="16.5" customHeight="1">
      <c r="A150" s="33"/>
      <c r="B150" s="167"/>
      <c r="C150" s="168" t="s">
        <v>202</v>
      </c>
      <c r="D150" s="168" t="s">
        <v>173</v>
      </c>
      <c r="E150" s="169" t="s">
        <v>1512</v>
      </c>
      <c r="F150" s="170" t="s">
        <v>1513</v>
      </c>
      <c r="G150" s="171" t="s">
        <v>244</v>
      </c>
      <c r="H150" s="172">
        <v>0.6</v>
      </c>
      <c r="I150" s="173"/>
      <c r="J150" s="174">
        <f>ROUND(I150*H150,2)</f>
        <v>0</v>
      </c>
      <c r="K150" s="175"/>
      <c r="L150" s="34"/>
      <c r="M150" s="176" t="s">
        <v>1</v>
      </c>
      <c r="N150" s="177" t="s">
        <v>42</v>
      </c>
      <c r="O150" s="59"/>
      <c r="P150" s="178">
        <f>O150*H150</f>
        <v>0</v>
      </c>
      <c r="Q150" s="178">
        <v>3.7799999999999999E-3</v>
      </c>
      <c r="R150" s="178">
        <f>Q150*H150</f>
        <v>2.2680000000000001E-3</v>
      </c>
      <c r="S150" s="178">
        <v>0</v>
      </c>
      <c r="T150" s="179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0" t="s">
        <v>273</v>
      </c>
      <c r="AT150" s="180" t="s">
        <v>173</v>
      </c>
      <c r="AU150" s="180" t="s">
        <v>86</v>
      </c>
      <c r="AY150" s="18" t="s">
        <v>170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84</v>
      </c>
      <c r="BK150" s="181">
        <f>ROUND(I150*H150,2)</f>
        <v>0</v>
      </c>
      <c r="BL150" s="18" t="s">
        <v>273</v>
      </c>
      <c r="BM150" s="180" t="s">
        <v>3303</v>
      </c>
    </row>
    <row r="151" spans="1:65" s="14" customFormat="1" ht="10.199999999999999">
      <c r="B151" s="190"/>
      <c r="D151" s="183" t="s">
        <v>179</v>
      </c>
      <c r="E151" s="191" t="s">
        <v>1</v>
      </c>
      <c r="F151" s="192" t="s">
        <v>3304</v>
      </c>
      <c r="H151" s="193">
        <v>0.6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179</v>
      </c>
      <c r="AU151" s="191" t="s">
        <v>86</v>
      </c>
      <c r="AV151" s="14" t="s">
        <v>86</v>
      </c>
      <c r="AW151" s="14" t="s">
        <v>32</v>
      </c>
      <c r="AX151" s="14" t="s">
        <v>84</v>
      </c>
      <c r="AY151" s="191" t="s">
        <v>170</v>
      </c>
    </row>
    <row r="152" spans="1:65" s="2" customFormat="1" ht="21.75" customHeight="1">
      <c r="A152" s="33"/>
      <c r="B152" s="167"/>
      <c r="C152" s="168" t="s">
        <v>228</v>
      </c>
      <c r="D152" s="168" t="s">
        <v>173</v>
      </c>
      <c r="E152" s="169" t="s">
        <v>1519</v>
      </c>
      <c r="F152" s="170" t="s">
        <v>1520</v>
      </c>
      <c r="G152" s="171" t="s">
        <v>297</v>
      </c>
      <c r="H152" s="172">
        <v>1</v>
      </c>
      <c r="I152" s="173"/>
      <c r="J152" s="174">
        <f>ROUND(I152*H152,2)</f>
        <v>0</v>
      </c>
      <c r="K152" s="175"/>
      <c r="L152" s="34"/>
      <c r="M152" s="176" t="s">
        <v>1</v>
      </c>
      <c r="N152" s="177" t="s">
        <v>42</v>
      </c>
      <c r="O152" s="59"/>
      <c r="P152" s="178">
        <f>O152*H152</f>
        <v>0</v>
      </c>
      <c r="Q152" s="178">
        <v>8.0999999999999996E-4</v>
      </c>
      <c r="R152" s="178">
        <f>Q152*H152</f>
        <v>8.0999999999999996E-4</v>
      </c>
      <c r="S152" s="178">
        <v>0</v>
      </c>
      <c r="T152" s="179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0" t="s">
        <v>273</v>
      </c>
      <c r="AT152" s="180" t="s">
        <v>173</v>
      </c>
      <c r="AU152" s="180" t="s">
        <v>86</v>
      </c>
      <c r="AY152" s="18" t="s">
        <v>170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84</v>
      </c>
      <c r="BK152" s="181">
        <f>ROUND(I152*H152,2)</f>
        <v>0</v>
      </c>
      <c r="BL152" s="18" t="s">
        <v>273</v>
      </c>
      <c r="BM152" s="180" t="s">
        <v>3305</v>
      </c>
    </row>
    <row r="153" spans="1:65" s="14" customFormat="1" ht="10.199999999999999">
      <c r="B153" s="190"/>
      <c r="D153" s="183" t="s">
        <v>179</v>
      </c>
      <c r="E153" s="191" t="s">
        <v>1</v>
      </c>
      <c r="F153" s="192" t="s">
        <v>84</v>
      </c>
      <c r="H153" s="193">
        <v>1</v>
      </c>
      <c r="I153" s="194"/>
      <c r="L153" s="190"/>
      <c r="M153" s="195"/>
      <c r="N153" s="196"/>
      <c r="O153" s="196"/>
      <c r="P153" s="196"/>
      <c r="Q153" s="196"/>
      <c r="R153" s="196"/>
      <c r="S153" s="196"/>
      <c r="T153" s="197"/>
      <c r="AT153" s="191" t="s">
        <v>179</v>
      </c>
      <c r="AU153" s="191" t="s">
        <v>86</v>
      </c>
      <c r="AV153" s="14" t="s">
        <v>86</v>
      </c>
      <c r="AW153" s="14" t="s">
        <v>32</v>
      </c>
      <c r="AX153" s="14" t="s">
        <v>84</v>
      </c>
      <c r="AY153" s="191" t="s">
        <v>170</v>
      </c>
    </row>
    <row r="154" spans="1:65" s="2" customFormat="1" ht="16.5" customHeight="1">
      <c r="A154" s="33"/>
      <c r="B154" s="167"/>
      <c r="C154" s="168" t="s">
        <v>234</v>
      </c>
      <c r="D154" s="168" t="s">
        <v>173</v>
      </c>
      <c r="E154" s="169" t="s">
        <v>1522</v>
      </c>
      <c r="F154" s="170" t="s">
        <v>1523</v>
      </c>
      <c r="G154" s="171" t="s">
        <v>297</v>
      </c>
      <c r="H154" s="172">
        <v>1</v>
      </c>
      <c r="I154" s="173"/>
      <c r="J154" s="174">
        <f>ROUND(I154*H154,2)</f>
        <v>0</v>
      </c>
      <c r="K154" s="175"/>
      <c r="L154" s="34"/>
      <c r="M154" s="176" t="s">
        <v>1</v>
      </c>
      <c r="N154" s="177" t="s">
        <v>42</v>
      </c>
      <c r="O154" s="59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273</v>
      </c>
      <c r="AT154" s="180" t="s">
        <v>173</v>
      </c>
      <c r="AU154" s="180" t="s">
        <v>86</v>
      </c>
      <c r="AY154" s="18" t="s">
        <v>170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84</v>
      </c>
      <c r="BK154" s="181">
        <f>ROUND(I154*H154,2)</f>
        <v>0</v>
      </c>
      <c r="BL154" s="18" t="s">
        <v>273</v>
      </c>
      <c r="BM154" s="180" t="s">
        <v>3306</v>
      </c>
    </row>
    <row r="155" spans="1:65" s="14" customFormat="1" ht="10.199999999999999">
      <c r="B155" s="190"/>
      <c r="D155" s="183" t="s">
        <v>179</v>
      </c>
      <c r="E155" s="191" t="s">
        <v>1</v>
      </c>
      <c r="F155" s="192" t="s">
        <v>84</v>
      </c>
      <c r="H155" s="193">
        <v>1</v>
      </c>
      <c r="I155" s="194"/>
      <c r="L155" s="190"/>
      <c r="M155" s="195"/>
      <c r="N155" s="196"/>
      <c r="O155" s="196"/>
      <c r="P155" s="196"/>
      <c r="Q155" s="196"/>
      <c r="R155" s="196"/>
      <c r="S155" s="196"/>
      <c r="T155" s="197"/>
      <c r="AT155" s="191" t="s">
        <v>179</v>
      </c>
      <c r="AU155" s="191" t="s">
        <v>86</v>
      </c>
      <c r="AV155" s="14" t="s">
        <v>86</v>
      </c>
      <c r="AW155" s="14" t="s">
        <v>32</v>
      </c>
      <c r="AX155" s="14" t="s">
        <v>84</v>
      </c>
      <c r="AY155" s="191" t="s">
        <v>170</v>
      </c>
    </row>
    <row r="156" spans="1:65" s="2" customFormat="1" ht="21.75" customHeight="1">
      <c r="A156" s="33"/>
      <c r="B156" s="167"/>
      <c r="C156" s="168" t="s">
        <v>241</v>
      </c>
      <c r="D156" s="168" t="s">
        <v>173</v>
      </c>
      <c r="E156" s="169" t="s">
        <v>1531</v>
      </c>
      <c r="F156" s="170" t="s">
        <v>1532</v>
      </c>
      <c r="G156" s="171" t="s">
        <v>297</v>
      </c>
      <c r="H156" s="172">
        <v>1</v>
      </c>
      <c r="I156" s="173"/>
      <c r="J156" s="174">
        <f>ROUND(I156*H156,2)</f>
        <v>0</v>
      </c>
      <c r="K156" s="175"/>
      <c r="L156" s="34"/>
      <c r="M156" s="176" t="s">
        <v>1</v>
      </c>
      <c r="N156" s="177" t="s">
        <v>42</v>
      </c>
      <c r="O156" s="59"/>
      <c r="P156" s="178">
        <f>O156*H156</f>
        <v>0</v>
      </c>
      <c r="Q156" s="178">
        <v>3.8000000000000002E-4</v>
      </c>
      <c r="R156" s="178">
        <f>Q156*H156</f>
        <v>3.8000000000000002E-4</v>
      </c>
      <c r="S156" s="178">
        <v>0</v>
      </c>
      <c r="T156" s="179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0" t="s">
        <v>273</v>
      </c>
      <c r="AT156" s="180" t="s">
        <v>173</v>
      </c>
      <c r="AU156" s="180" t="s">
        <v>86</v>
      </c>
      <c r="AY156" s="18" t="s">
        <v>170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8" t="s">
        <v>84</v>
      </c>
      <c r="BK156" s="181">
        <f>ROUND(I156*H156,2)</f>
        <v>0</v>
      </c>
      <c r="BL156" s="18" t="s">
        <v>273</v>
      </c>
      <c r="BM156" s="180" t="s">
        <v>3307</v>
      </c>
    </row>
    <row r="157" spans="1:65" s="14" customFormat="1" ht="10.199999999999999">
      <c r="B157" s="190"/>
      <c r="D157" s="183" t="s">
        <v>179</v>
      </c>
      <c r="E157" s="191" t="s">
        <v>1</v>
      </c>
      <c r="F157" s="192" t="s">
        <v>84</v>
      </c>
      <c r="H157" s="193">
        <v>1</v>
      </c>
      <c r="I157" s="194"/>
      <c r="L157" s="190"/>
      <c r="M157" s="195"/>
      <c r="N157" s="196"/>
      <c r="O157" s="196"/>
      <c r="P157" s="196"/>
      <c r="Q157" s="196"/>
      <c r="R157" s="196"/>
      <c r="S157" s="196"/>
      <c r="T157" s="197"/>
      <c r="AT157" s="191" t="s">
        <v>179</v>
      </c>
      <c r="AU157" s="191" t="s">
        <v>86</v>
      </c>
      <c r="AV157" s="14" t="s">
        <v>86</v>
      </c>
      <c r="AW157" s="14" t="s">
        <v>32</v>
      </c>
      <c r="AX157" s="14" t="s">
        <v>84</v>
      </c>
      <c r="AY157" s="191" t="s">
        <v>170</v>
      </c>
    </row>
    <row r="158" spans="1:65" s="2" customFormat="1" ht="21.75" customHeight="1">
      <c r="A158" s="33"/>
      <c r="B158" s="167"/>
      <c r="C158" s="168" t="s">
        <v>248</v>
      </c>
      <c r="D158" s="168" t="s">
        <v>173</v>
      </c>
      <c r="E158" s="169" t="s">
        <v>1540</v>
      </c>
      <c r="F158" s="170" t="s">
        <v>1541</v>
      </c>
      <c r="G158" s="171" t="s">
        <v>190</v>
      </c>
      <c r="H158" s="172">
        <v>8.0000000000000002E-3</v>
      </c>
      <c r="I158" s="173"/>
      <c r="J158" s="174">
        <f>ROUND(I158*H158,2)</f>
        <v>0</v>
      </c>
      <c r="K158" s="175"/>
      <c r="L158" s="34"/>
      <c r="M158" s="176" t="s">
        <v>1</v>
      </c>
      <c r="N158" s="177" t="s">
        <v>42</v>
      </c>
      <c r="O158" s="59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0" t="s">
        <v>273</v>
      </c>
      <c r="AT158" s="180" t="s">
        <v>173</v>
      </c>
      <c r="AU158" s="180" t="s">
        <v>86</v>
      </c>
      <c r="AY158" s="18" t="s">
        <v>170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8" t="s">
        <v>84</v>
      </c>
      <c r="BK158" s="181">
        <f>ROUND(I158*H158,2)</f>
        <v>0</v>
      </c>
      <c r="BL158" s="18" t="s">
        <v>273</v>
      </c>
      <c r="BM158" s="180" t="s">
        <v>3308</v>
      </c>
    </row>
    <row r="159" spans="1:65" s="12" customFormat="1" ht="22.8" customHeight="1">
      <c r="B159" s="154"/>
      <c r="D159" s="155" t="s">
        <v>76</v>
      </c>
      <c r="E159" s="165" t="s">
        <v>1442</v>
      </c>
      <c r="F159" s="165" t="s">
        <v>1443</v>
      </c>
      <c r="I159" s="157"/>
      <c r="J159" s="166">
        <f>BK159</f>
        <v>0</v>
      </c>
      <c r="L159" s="154"/>
      <c r="M159" s="159"/>
      <c r="N159" s="160"/>
      <c r="O159" s="160"/>
      <c r="P159" s="161">
        <f>SUM(P160:P161)</f>
        <v>0</v>
      </c>
      <c r="Q159" s="160"/>
      <c r="R159" s="161">
        <f>SUM(R160:R161)</f>
        <v>3.3E-4</v>
      </c>
      <c r="S159" s="160"/>
      <c r="T159" s="162">
        <f>SUM(T160:T161)</f>
        <v>0</v>
      </c>
      <c r="AR159" s="155" t="s">
        <v>86</v>
      </c>
      <c r="AT159" s="163" t="s">
        <v>76</v>
      </c>
      <c r="AU159" s="163" t="s">
        <v>84</v>
      </c>
      <c r="AY159" s="155" t="s">
        <v>170</v>
      </c>
      <c r="BK159" s="164">
        <f>SUM(BK160:BK161)</f>
        <v>0</v>
      </c>
    </row>
    <row r="160" spans="1:65" s="2" customFormat="1" ht="21.75" customHeight="1">
      <c r="A160" s="33"/>
      <c r="B160" s="167"/>
      <c r="C160" s="168" t="s">
        <v>254</v>
      </c>
      <c r="D160" s="168" t="s">
        <v>173</v>
      </c>
      <c r="E160" s="169" t="s">
        <v>1546</v>
      </c>
      <c r="F160" s="170" t="s">
        <v>1547</v>
      </c>
      <c r="G160" s="171" t="s">
        <v>297</v>
      </c>
      <c r="H160" s="172">
        <v>1</v>
      </c>
      <c r="I160" s="173"/>
      <c r="J160" s="174">
        <f>ROUND(I160*H160,2)</f>
        <v>0</v>
      </c>
      <c r="K160" s="175"/>
      <c r="L160" s="34"/>
      <c r="M160" s="176" t="s">
        <v>1</v>
      </c>
      <c r="N160" s="177" t="s">
        <v>42</v>
      </c>
      <c r="O160" s="59"/>
      <c r="P160" s="178">
        <f>O160*H160</f>
        <v>0</v>
      </c>
      <c r="Q160" s="178">
        <v>3.3E-4</v>
      </c>
      <c r="R160" s="178">
        <f>Q160*H160</f>
        <v>3.3E-4</v>
      </c>
      <c r="S160" s="178">
        <v>0</v>
      </c>
      <c r="T160" s="179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0" t="s">
        <v>273</v>
      </c>
      <c r="AT160" s="180" t="s">
        <v>173</v>
      </c>
      <c r="AU160" s="180" t="s">
        <v>86</v>
      </c>
      <c r="AY160" s="18" t="s">
        <v>170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84</v>
      </c>
      <c r="BK160" s="181">
        <f>ROUND(I160*H160,2)</f>
        <v>0</v>
      </c>
      <c r="BL160" s="18" t="s">
        <v>273</v>
      </c>
      <c r="BM160" s="180" t="s">
        <v>3309</v>
      </c>
    </row>
    <row r="161" spans="1:65" s="14" customFormat="1" ht="10.199999999999999">
      <c r="B161" s="190"/>
      <c r="D161" s="183" t="s">
        <v>179</v>
      </c>
      <c r="E161" s="191" t="s">
        <v>1</v>
      </c>
      <c r="F161" s="192" t="s">
        <v>84</v>
      </c>
      <c r="H161" s="193">
        <v>1</v>
      </c>
      <c r="I161" s="194"/>
      <c r="L161" s="190"/>
      <c r="M161" s="195"/>
      <c r="N161" s="196"/>
      <c r="O161" s="196"/>
      <c r="P161" s="196"/>
      <c r="Q161" s="196"/>
      <c r="R161" s="196"/>
      <c r="S161" s="196"/>
      <c r="T161" s="197"/>
      <c r="AT161" s="191" t="s">
        <v>179</v>
      </c>
      <c r="AU161" s="191" t="s">
        <v>86</v>
      </c>
      <c r="AV161" s="14" t="s">
        <v>86</v>
      </c>
      <c r="AW161" s="14" t="s">
        <v>32</v>
      </c>
      <c r="AX161" s="14" t="s">
        <v>84</v>
      </c>
      <c r="AY161" s="191" t="s">
        <v>170</v>
      </c>
    </row>
    <row r="162" spans="1:65" s="12" customFormat="1" ht="22.8" customHeight="1">
      <c r="B162" s="154"/>
      <c r="D162" s="155" t="s">
        <v>76</v>
      </c>
      <c r="E162" s="165" t="s">
        <v>938</v>
      </c>
      <c r="F162" s="165" t="s">
        <v>939</v>
      </c>
      <c r="I162" s="157"/>
      <c r="J162" s="166">
        <f>BK162</f>
        <v>0</v>
      </c>
      <c r="L162" s="154"/>
      <c r="M162" s="159"/>
      <c r="N162" s="160"/>
      <c r="O162" s="160"/>
      <c r="P162" s="161">
        <f>SUM(P163:P164)</f>
        <v>0</v>
      </c>
      <c r="Q162" s="160"/>
      <c r="R162" s="161">
        <f>SUM(R163:R164)</f>
        <v>7.5000000000000007E-5</v>
      </c>
      <c r="S162" s="160"/>
      <c r="T162" s="162">
        <f>SUM(T163:T164)</f>
        <v>0</v>
      </c>
      <c r="AR162" s="155" t="s">
        <v>86</v>
      </c>
      <c r="AT162" s="163" t="s">
        <v>76</v>
      </c>
      <c r="AU162" s="163" t="s">
        <v>84</v>
      </c>
      <c r="AY162" s="155" t="s">
        <v>170</v>
      </c>
      <c r="BK162" s="164">
        <f>SUM(BK163:BK164)</f>
        <v>0</v>
      </c>
    </row>
    <row r="163" spans="1:65" s="2" customFormat="1" ht="21.75" customHeight="1">
      <c r="A163" s="33"/>
      <c r="B163" s="167"/>
      <c r="C163" s="168" t="s">
        <v>259</v>
      </c>
      <c r="D163" s="168" t="s">
        <v>173</v>
      </c>
      <c r="E163" s="169" t="s">
        <v>1482</v>
      </c>
      <c r="F163" s="170" t="s">
        <v>1483</v>
      </c>
      <c r="G163" s="171" t="s">
        <v>244</v>
      </c>
      <c r="H163" s="172">
        <v>1.5</v>
      </c>
      <c r="I163" s="173"/>
      <c r="J163" s="174">
        <f>ROUND(I163*H163,2)</f>
        <v>0</v>
      </c>
      <c r="K163" s="175"/>
      <c r="L163" s="34"/>
      <c r="M163" s="176" t="s">
        <v>1</v>
      </c>
      <c r="N163" s="177" t="s">
        <v>42</v>
      </c>
      <c r="O163" s="59"/>
      <c r="P163" s="178">
        <f>O163*H163</f>
        <v>0</v>
      </c>
      <c r="Q163" s="178">
        <v>5.0000000000000002E-5</v>
      </c>
      <c r="R163" s="178">
        <f>Q163*H163</f>
        <v>7.5000000000000007E-5</v>
      </c>
      <c r="S163" s="178">
        <v>0</v>
      </c>
      <c r="T163" s="179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0" t="s">
        <v>273</v>
      </c>
      <c r="AT163" s="180" t="s">
        <v>173</v>
      </c>
      <c r="AU163" s="180" t="s">
        <v>86</v>
      </c>
      <c r="AY163" s="18" t="s">
        <v>170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8" t="s">
        <v>84</v>
      </c>
      <c r="BK163" s="181">
        <f>ROUND(I163*H163,2)</f>
        <v>0</v>
      </c>
      <c r="BL163" s="18" t="s">
        <v>273</v>
      </c>
      <c r="BM163" s="180" t="s">
        <v>3310</v>
      </c>
    </row>
    <row r="164" spans="1:65" s="14" customFormat="1" ht="10.199999999999999">
      <c r="B164" s="190"/>
      <c r="D164" s="183" t="s">
        <v>179</v>
      </c>
      <c r="E164" s="191" t="s">
        <v>1</v>
      </c>
      <c r="F164" s="192" t="s">
        <v>3301</v>
      </c>
      <c r="H164" s="193">
        <v>1.5</v>
      </c>
      <c r="I164" s="194"/>
      <c r="L164" s="190"/>
      <c r="M164" s="195"/>
      <c r="N164" s="196"/>
      <c r="O164" s="196"/>
      <c r="P164" s="196"/>
      <c r="Q164" s="196"/>
      <c r="R164" s="196"/>
      <c r="S164" s="196"/>
      <c r="T164" s="197"/>
      <c r="AT164" s="191" t="s">
        <v>179</v>
      </c>
      <c r="AU164" s="191" t="s">
        <v>86</v>
      </c>
      <c r="AV164" s="14" t="s">
        <v>86</v>
      </c>
      <c r="AW164" s="14" t="s">
        <v>32</v>
      </c>
      <c r="AX164" s="14" t="s">
        <v>84</v>
      </c>
      <c r="AY164" s="191" t="s">
        <v>170</v>
      </c>
    </row>
    <row r="165" spans="1:65" s="12" customFormat="1" ht="25.95" customHeight="1">
      <c r="B165" s="154"/>
      <c r="D165" s="155" t="s">
        <v>76</v>
      </c>
      <c r="E165" s="156" t="s">
        <v>199</v>
      </c>
      <c r="F165" s="156" t="s">
        <v>1550</v>
      </c>
      <c r="I165" s="157"/>
      <c r="J165" s="158">
        <f>BK165</f>
        <v>0</v>
      </c>
      <c r="L165" s="154"/>
      <c r="M165" s="159"/>
      <c r="N165" s="160"/>
      <c r="O165" s="160"/>
      <c r="P165" s="161">
        <f>P166+P173</f>
        <v>0</v>
      </c>
      <c r="Q165" s="160"/>
      <c r="R165" s="161">
        <f>R166+R173</f>
        <v>0</v>
      </c>
      <c r="S165" s="160"/>
      <c r="T165" s="162">
        <f>T166+T173</f>
        <v>0</v>
      </c>
      <c r="AR165" s="155" t="s">
        <v>171</v>
      </c>
      <c r="AT165" s="163" t="s">
        <v>76</v>
      </c>
      <c r="AU165" s="163" t="s">
        <v>77</v>
      </c>
      <c r="AY165" s="155" t="s">
        <v>170</v>
      </c>
      <c r="BK165" s="164">
        <f>BK166+BK173</f>
        <v>0</v>
      </c>
    </row>
    <row r="166" spans="1:65" s="12" customFormat="1" ht="22.8" customHeight="1">
      <c r="B166" s="154"/>
      <c r="D166" s="155" t="s">
        <v>76</v>
      </c>
      <c r="E166" s="165" t="s">
        <v>1551</v>
      </c>
      <c r="F166" s="165" t="s">
        <v>1552</v>
      </c>
      <c r="I166" s="157"/>
      <c r="J166" s="166">
        <f>BK166</f>
        <v>0</v>
      </c>
      <c r="L166" s="154"/>
      <c r="M166" s="159"/>
      <c r="N166" s="160"/>
      <c r="O166" s="160"/>
      <c r="P166" s="161">
        <f>SUM(P167:P172)</f>
        <v>0</v>
      </c>
      <c r="Q166" s="160"/>
      <c r="R166" s="161">
        <f>SUM(R167:R172)</f>
        <v>0</v>
      </c>
      <c r="S166" s="160"/>
      <c r="T166" s="162">
        <f>SUM(T167:T172)</f>
        <v>0</v>
      </c>
      <c r="AR166" s="155" t="s">
        <v>171</v>
      </c>
      <c r="AT166" s="163" t="s">
        <v>76</v>
      </c>
      <c r="AU166" s="163" t="s">
        <v>84</v>
      </c>
      <c r="AY166" s="155" t="s">
        <v>170</v>
      </c>
      <c r="BK166" s="164">
        <f>SUM(BK167:BK172)</f>
        <v>0</v>
      </c>
    </row>
    <row r="167" spans="1:65" s="2" customFormat="1" ht="16.5" customHeight="1">
      <c r="A167" s="33"/>
      <c r="B167" s="167"/>
      <c r="C167" s="168" t="s">
        <v>8</v>
      </c>
      <c r="D167" s="168" t="s">
        <v>173</v>
      </c>
      <c r="E167" s="169" t="s">
        <v>1553</v>
      </c>
      <c r="F167" s="170" t="s">
        <v>1554</v>
      </c>
      <c r="G167" s="171" t="s">
        <v>244</v>
      </c>
      <c r="H167" s="172">
        <v>1.5</v>
      </c>
      <c r="I167" s="173"/>
      <c r="J167" s="174">
        <f>ROUND(I167*H167,2)</f>
        <v>0</v>
      </c>
      <c r="K167" s="175"/>
      <c r="L167" s="34"/>
      <c r="M167" s="176" t="s">
        <v>1</v>
      </c>
      <c r="N167" s="177" t="s">
        <v>42</v>
      </c>
      <c r="O167" s="59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535</v>
      </c>
      <c r="AT167" s="180" t="s">
        <v>173</v>
      </c>
      <c r="AU167" s="180" t="s">
        <v>86</v>
      </c>
      <c r="AY167" s="18" t="s">
        <v>170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84</v>
      </c>
      <c r="BK167" s="181">
        <f>ROUND(I167*H167,2)</f>
        <v>0</v>
      </c>
      <c r="BL167" s="18" t="s">
        <v>535</v>
      </c>
      <c r="BM167" s="180" t="s">
        <v>3311</v>
      </c>
    </row>
    <row r="168" spans="1:65" s="14" customFormat="1" ht="10.199999999999999">
      <c r="B168" s="190"/>
      <c r="D168" s="183" t="s">
        <v>179</v>
      </c>
      <c r="E168" s="191" t="s">
        <v>1</v>
      </c>
      <c r="F168" s="192" t="s">
        <v>3301</v>
      </c>
      <c r="H168" s="193">
        <v>1.5</v>
      </c>
      <c r="I168" s="194"/>
      <c r="L168" s="190"/>
      <c r="M168" s="195"/>
      <c r="N168" s="196"/>
      <c r="O168" s="196"/>
      <c r="P168" s="196"/>
      <c r="Q168" s="196"/>
      <c r="R168" s="196"/>
      <c r="S168" s="196"/>
      <c r="T168" s="197"/>
      <c r="AT168" s="191" t="s">
        <v>179</v>
      </c>
      <c r="AU168" s="191" t="s">
        <v>86</v>
      </c>
      <c r="AV168" s="14" t="s">
        <v>86</v>
      </c>
      <c r="AW168" s="14" t="s">
        <v>32</v>
      </c>
      <c r="AX168" s="14" t="s">
        <v>84</v>
      </c>
      <c r="AY168" s="191" t="s">
        <v>170</v>
      </c>
    </row>
    <row r="169" spans="1:65" s="2" customFormat="1" ht="16.5" customHeight="1">
      <c r="A169" s="33"/>
      <c r="B169" s="167"/>
      <c r="C169" s="168" t="s">
        <v>273</v>
      </c>
      <c r="D169" s="168" t="s">
        <v>173</v>
      </c>
      <c r="E169" s="169" t="s">
        <v>1556</v>
      </c>
      <c r="F169" s="170" t="s">
        <v>1557</v>
      </c>
      <c r="G169" s="171" t="s">
        <v>244</v>
      </c>
      <c r="H169" s="172">
        <v>1.5</v>
      </c>
      <c r="I169" s="173"/>
      <c r="J169" s="174">
        <f>ROUND(I169*H169,2)</f>
        <v>0</v>
      </c>
      <c r="K169" s="175"/>
      <c r="L169" s="34"/>
      <c r="M169" s="176" t="s">
        <v>1</v>
      </c>
      <c r="N169" s="177" t="s">
        <v>42</v>
      </c>
      <c r="O169" s="59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0" t="s">
        <v>535</v>
      </c>
      <c r="AT169" s="180" t="s">
        <v>173</v>
      </c>
      <c r="AU169" s="180" t="s">
        <v>86</v>
      </c>
      <c r="AY169" s="18" t="s">
        <v>170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8" t="s">
        <v>84</v>
      </c>
      <c r="BK169" s="181">
        <f>ROUND(I169*H169,2)</f>
        <v>0</v>
      </c>
      <c r="BL169" s="18" t="s">
        <v>535</v>
      </c>
      <c r="BM169" s="180" t="s">
        <v>3312</v>
      </c>
    </row>
    <row r="170" spans="1:65" s="14" customFormat="1" ht="10.199999999999999">
      <c r="B170" s="190"/>
      <c r="D170" s="183" t="s">
        <v>179</v>
      </c>
      <c r="E170" s="191" t="s">
        <v>1</v>
      </c>
      <c r="F170" s="192" t="s">
        <v>3301</v>
      </c>
      <c r="H170" s="193">
        <v>1.5</v>
      </c>
      <c r="I170" s="194"/>
      <c r="L170" s="190"/>
      <c r="M170" s="195"/>
      <c r="N170" s="196"/>
      <c r="O170" s="196"/>
      <c r="P170" s="196"/>
      <c r="Q170" s="196"/>
      <c r="R170" s="196"/>
      <c r="S170" s="196"/>
      <c r="T170" s="197"/>
      <c r="AT170" s="191" t="s">
        <v>179</v>
      </c>
      <c r="AU170" s="191" t="s">
        <v>86</v>
      </c>
      <c r="AV170" s="14" t="s">
        <v>86</v>
      </c>
      <c r="AW170" s="14" t="s">
        <v>32</v>
      </c>
      <c r="AX170" s="14" t="s">
        <v>84</v>
      </c>
      <c r="AY170" s="191" t="s">
        <v>170</v>
      </c>
    </row>
    <row r="171" spans="1:65" s="2" customFormat="1" ht="16.5" customHeight="1">
      <c r="A171" s="33"/>
      <c r="B171" s="167"/>
      <c r="C171" s="168" t="s">
        <v>280</v>
      </c>
      <c r="D171" s="168" t="s">
        <v>173</v>
      </c>
      <c r="E171" s="169" t="s">
        <v>1559</v>
      </c>
      <c r="F171" s="170" t="s">
        <v>1560</v>
      </c>
      <c r="G171" s="171" t="s">
        <v>244</v>
      </c>
      <c r="H171" s="172">
        <v>1.5</v>
      </c>
      <c r="I171" s="173"/>
      <c r="J171" s="174">
        <f>ROUND(I171*H171,2)</f>
        <v>0</v>
      </c>
      <c r="K171" s="175"/>
      <c r="L171" s="34"/>
      <c r="M171" s="176" t="s">
        <v>1</v>
      </c>
      <c r="N171" s="177" t="s">
        <v>42</v>
      </c>
      <c r="O171" s="59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0" t="s">
        <v>535</v>
      </c>
      <c r="AT171" s="180" t="s">
        <v>173</v>
      </c>
      <c r="AU171" s="180" t="s">
        <v>86</v>
      </c>
      <c r="AY171" s="18" t="s">
        <v>170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8" t="s">
        <v>84</v>
      </c>
      <c r="BK171" s="181">
        <f>ROUND(I171*H171,2)</f>
        <v>0</v>
      </c>
      <c r="BL171" s="18" t="s">
        <v>535</v>
      </c>
      <c r="BM171" s="180" t="s">
        <v>3313</v>
      </c>
    </row>
    <row r="172" spans="1:65" s="14" customFormat="1" ht="10.199999999999999">
      <c r="B172" s="190"/>
      <c r="D172" s="183" t="s">
        <v>179</v>
      </c>
      <c r="E172" s="191" t="s">
        <v>1</v>
      </c>
      <c r="F172" s="192" t="s">
        <v>3301</v>
      </c>
      <c r="H172" s="193">
        <v>1.5</v>
      </c>
      <c r="I172" s="194"/>
      <c r="L172" s="190"/>
      <c r="M172" s="195"/>
      <c r="N172" s="196"/>
      <c r="O172" s="196"/>
      <c r="P172" s="196"/>
      <c r="Q172" s="196"/>
      <c r="R172" s="196"/>
      <c r="S172" s="196"/>
      <c r="T172" s="197"/>
      <c r="AT172" s="191" t="s">
        <v>179</v>
      </c>
      <c r="AU172" s="191" t="s">
        <v>86</v>
      </c>
      <c r="AV172" s="14" t="s">
        <v>86</v>
      </c>
      <c r="AW172" s="14" t="s">
        <v>32</v>
      </c>
      <c r="AX172" s="14" t="s">
        <v>84</v>
      </c>
      <c r="AY172" s="191" t="s">
        <v>170</v>
      </c>
    </row>
    <row r="173" spans="1:65" s="12" customFormat="1" ht="22.8" customHeight="1">
      <c r="B173" s="154"/>
      <c r="D173" s="155" t="s">
        <v>76</v>
      </c>
      <c r="E173" s="165" t="s">
        <v>1562</v>
      </c>
      <c r="F173" s="165" t="s">
        <v>1563</v>
      </c>
      <c r="I173" s="157"/>
      <c r="J173" s="166">
        <f>BK173</f>
        <v>0</v>
      </c>
      <c r="L173" s="154"/>
      <c r="M173" s="159"/>
      <c r="N173" s="160"/>
      <c r="O173" s="160"/>
      <c r="P173" s="161">
        <f>SUM(P174:P177)</f>
        <v>0</v>
      </c>
      <c r="Q173" s="160"/>
      <c r="R173" s="161">
        <f>SUM(R174:R177)</f>
        <v>0</v>
      </c>
      <c r="S173" s="160"/>
      <c r="T173" s="162">
        <f>SUM(T174:T177)</f>
        <v>0</v>
      </c>
      <c r="AR173" s="155" t="s">
        <v>171</v>
      </c>
      <c r="AT173" s="163" t="s">
        <v>76</v>
      </c>
      <c r="AU173" s="163" t="s">
        <v>84</v>
      </c>
      <c r="AY173" s="155" t="s">
        <v>170</v>
      </c>
      <c r="BK173" s="164">
        <f>SUM(BK174:BK177)</f>
        <v>0</v>
      </c>
    </row>
    <row r="174" spans="1:65" s="2" customFormat="1" ht="21.75" customHeight="1">
      <c r="A174" s="33"/>
      <c r="B174" s="167"/>
      <c r="C174" s="168" t="s">
        <v>285</v>
      </c>
      <c r="D174" s="168" t="s">
        <v>173</v>
      </c>
      <c r="E174" s="169" t="s">
        <v>1564</v>
      </c>
      <c r="F174" s="170" t="s">
        <v>1565</v>
      </c>
      <c r="G174" s="171" t="s">
        <v>1566</v>
      </c>
      <c r="H174" s="172">
        <v>1</v>
      </c>
      <c r="I174" s="173"/>
      <c r="J174" s="174">
        <f>ROUND(I174*H174,2)</f>
        <v>0</v>
      </c>
      <c r="K174" s="175"/>
      <c r="L174" s="34"/>
      <c r="M174" s="176" t="s">
        <v>1</v>
      </c>
      <c r="N174" s="177" t="s">
        <v>42</v>
      </c>
      <c r="O174" s="59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0" t="s">
        <v>535</v>
      </c>
      <c r="AT174" s="180" t="s">
        <v>173</v>
      </c>
      <c r="AU174" s="180" t="s">
        <v>86</v>
      </c>
      <c r="AY174" s="18" t="s">
        <v>170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8" t="s">
        <v>84</v>
      </c>
      <c r="BK174" s="181">
        <f>ROUND(I174*H174,2)</f>
        <v>0</v>
      </c>
      <c r="BL174" s="18" t="s">
        <v>535</v>
      </c>
      <c r="BM174" s="180" t="s">
        <v>3314</v>
      </c>
    </row>
    <row r="175" spans="1:65" s="14" customFormat="1" ht="10.199999999999999">
      <c r="B175" s="190"/>
      <c r="D175" s="183" t="s">
        <v>179</v>
      </c>
      <c r="E175" s="191" t="s">
        <v>1</v>
      </c>
      <c r="F175" s="192" t="s">
        <v>84</v>
      </c>
      <c r="H175" s="193">
        <v>1</v>
      </c>
      <c r="I175" s="194"/>
      <c r="L175" s="190"/>
      <c r="M175" s="195"/>
      <c r="N175" s="196"/>
      <c r="O175" s="196"/>
      <c r="P175" s="196"/>
      <c r="Q175" s="196"/>
      <c r="R175" s="196"/>
      <c r="S175" s="196"/>
      <c r="T175" s="197"/>
      <c r="AT175" s="191" t="s">
        <v>179</v>
      </c>
      <c r="AU175" s="191" t="s">
        <v>86</v>
      </c>
      <c r="AV175" s="14" t="s">
        <v>86</v>
      </c>
      <c r="AW175" s="14" t="s">
        <v>32</v>
      </c>
      <c r="AX175" s="14" t="s">
        <v>84</v>
      </c>
      <c r="AY175" s="191" t="s">
        <v>170</v>
      </c>
    </row>
    <row r="176" spans="1:65" s="2" customFormat="1" ht="16.5" customHeight="1">
      <c r="A176" s="33"/>
      <c r="B176" s="167"/>
      <c r="C176" s="168" t="s">
        <v>289</v>
      </c>
      <c r="D176" s="168" t="s">
        <v>173</v>
      </c>
      <c r="E176" s="169" t="s">
        <v>1568</v>
      </c>
      <c r="F176" s="170" t="s">
        <v>1569</v>
      </c>
      <c r="G176" s="171" t="s">
        <v>493</v>
      </c>
      <c r="H176" s="172">
        <v>1</v>
      </c>
      <c r="I176" s="173"/>
      <c r="J176" s="174">
        <f>ROUND(I176*H176,2)</f>
        <v>0</v>
      </c>
      <c r="K176" s="175"/>
      <c r="L176" s="34"/>
      <c r="M176" s="176" t="s">
        <v>1</v>
      </c>
      <c r="N176" s="177" t="s">
        <v>42</v>
      </c>
      <c r="O176" s="59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0" t="s">
        <v>535</v>
      </c>
      <c r="AT176" s="180" t="s">
        <v>173</v>
      </c>
      <c r="AU176" s="180" t="s">
        <v>86</v>
      </c>
      <c r="AY176" s="18" t="s">
        <v>170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8" t="s">
        <v>84</v>
      </c>
      <c r="BK176" s="181">
        <f>ROUND(I176*H176,2)</f>
        <v>0</v>
      </c>
      <c r="BL176" s="18" t="s">
        <v>535</v>
      </c>
      <c r="BM176" s="180" t="s">
        <v>3315</v>
      </c>
    </row>
    <row r="177" spans="1:65" s="14" customFormat="1" ht="10.199999999999999">
      <c r="B177" s="190"/>
      <c r="D177" s="183" t="s">
        <v>179</v>
      </c>
      <c r="E177" s="191" t="s">
        <v>1</v>
      </c>
      <c r="F177" s="192" t="s">
        <v>3316</v>
      </c>
      <c r="H177" s="193">
        <v>1</v>
      </c>
      <c r="I177" s="194"/>
      <c r="L177" s="190"/>
      <c r="M177" s="195"/>
      <c r="N177" s="196"/>
      <c r="O177" s="196"/>
      <c r="P177" s="196"/>
      <c r="Q177" s="196"/>
      <c r="R177" s="196"/>
      <c r="S177" s="196"/>
      <c r="T177" s="197"/>
      <c r="AT177" s="191" t="s">
        <v>179</v>
      </c>
      <c r="AU177" s="191" t="s">
        <v>86</v>
      </c>
      <c r="AV177" s="14" t="s">
        <v>86</v>
      </c>
      <c r="AW177" s="14" t="s">
        <v>32</v>
      </c>
      <c r="AX177" s="14" t="s">
        <v>84</v>
      </c>
      <c r="AY177" s="191" t="s">
        <v>170</v>
      </c>
    </row>
    <row r="178" spans="1:65" s="12" customFormat="1" ht="25.95" customHeight="1">
      <c r="B178" s="154"/>
      <c r="D178" s="155" t="s">
        <v>76</v>
      </c>
      <c r="E178" s="156" t="s">
        <v>1012</v>
      </c>
      <c r="F178" s="156" t="s">
        <v>1013</v>
      </c>
      <c r="I178" s="157"/>
      <c r="J178" s="158">
        <f>BK178</f>
        <v>0</v>
      </c>
      <c r="L178" s="154"/>
      <c r="M178" s="159"/>
      <c r="N178" s="160"/>
      <c r="O178" s="160"/>
      <c r="P178" s="161">
        <f>SUM(P179:P180)</f>
        <v>0</v>
      </c>
      <c r="Q178" s="160"/>
      <c r="R178" s="161">
        <f>SUM(R179:R180)</f>
        <v>0</v>
      </c>
      <c r="S178" s="160"/>
      <c r="T178" s="162">
        <f>SUM(T179:T180)</f>
        <v>0</v>
      </c>
      <c r="AR178" s="155" t="s">
        <v>177</v>
      </c>
      <c r="AT178" s="163" t="s">
        <v>76</v>
      </c>
      <c r="AU178" s="163" t="s">
        <v>77</v>
      </c>
      <c r="AY178" s="155" t="s">
        <v>170</v>
      </c>
      <c r="BK178" s="164">
        <f>SUM(BK179:BK180)</f>
        <v>0</v>
      </c>
    </row>
    <row r="179" spans="1:65" s="2" customFormat="1" ht="16.5" customHeight="1">
      <c r="A179" s="33"/>
      <c r="B179" s="167"/>
      <c r="C179" s="168" t="s">
        <v>294</v>
      </c>
      <c r="D179" s="168" t="s">
        <v>173</v>
      </c>
      <c r="E179" s="169" t="s">
        <v>1571</v>
      </c>
      <c r="F179" s="170" t="s">
        <v>1572</v>
      </c>
      <c r="G179" s="171" t="s">
        <v>1017</v>
      </c>
      <c r="H179" s="172">
        <v>1</v>
      </c>
      <c r="I179" s="173"/>
      <c r="J179" s="174">
        <f>ROUND(I179*H179,2)</f>
        <v>0</v>
      </c>
      <c r="K179" s="175"/>
      <c r="L179" s="34"/>
      <c r="M179" s="176" t="s">
        <v>1</v>
      </c>
      <c r="N179" s="177" t="s">
        <v>42</v>
      </c>
      <c r="O179" s="59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0" t="s">
        <v>1018</v>
      </c>
      <c r="AT179" s="180" t="s">
        <v>173</v>
      </c>
      <c r="AU179" s="180" t="s">
        <v>84</v>
      </c>
      <c r="AY179" s="18" t="s">
        <v>170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8" t="s">
        <v>84</v>
      </c>
      <c r="BK179" s="181">
        <f>ROUND(I179*H179,2)</f>
        <v>0</v>
      </c>
      <c r="BL179" s="18" t="s">
        <v>1018</v>
      </c>
      <c r="BM179" s="180" t="s">
        <v>3317</v>
      </c>
    </row>
    <row r="180" spans="1:65" s="14" customFormat="1" ht="10.199999999999999">
      <c r="B180" s="190"/>
      <c r="D180" s="183" t="s">
        <v>179</v>
      </c>
      <c r="E180" s="191" t="s">
        <v>1</v>
      </c>
      <c r="F180" s="192" t="s">
        <v>84</v>
      </c>
      <c r="H180" s="193">
        <v>1</v>
      </c>
      <c r="I180" s="194"/>
      <c r="L180" s="190"/>
      <c r="M180" s="230"/>
      <c r="N180" s="231"/>
      <c r="O180" s="231"/>
      <c r="P180" s="231"/>
      <c r="Q180" s="231"/>
      <c r="R180" s="231"/>
      <c r="S180" s="231"/>
      <c r="T180" s="232"/>
      <c r="AT180" s="191" t="s">
        <v>179</v>
      </c>
      <c r="AU180" s="191" t="s">
        <v>84</v>
      </c>
      <c r="AV180" s="14" t="s">
        <v>86</v>
      </c>
      <c r="AW180" s="14" t="s">
        <v>32</v>
      </c>
      <c r="AX180" s="14" t="s">
        <v>84</v>
      </c>
      <c r="AY180" s="191" t="s">
        <v>170</v>
      </c>
    </row>
    <row r="181" spans="1:65" s="2" customFormat="1" ht="6.9" customHeight="1">
      <c r="A181" s="33"/>
      <c r="B181" s="48"/>
      <c r="C181" s="49"/>
      <c r="D181" s="49"/>
      <c r="E181" s="49"/>
      <c r="F181" s="49"/>
      <c r="G181" s="49"/>
      <c r="H181" s="49"/>
      <c r="I181" s="126"/>
      <c r="J181" s="49"/>
      <c r="K181" s="49"/>
      <c r="L181" s="34"/>
      <c r="M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</row>
  </sheetData>
  <autoFilter ref="C130:K180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0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119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2243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3318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ROUND(J130,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ROUND((SUM(BE130:BE229)),  2)</f>
        <v>0</v>
      </c>
      <c r="G35" s="33"/>
      <c r="H35" s="33"/>
      <c r="I35" s="113">
        <v>0.21</v>
      </c>
      <c r="J35" s="112">
        <f>ROUND(((SUM(BE130:BE229))*I35),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ROUND((SUM(BF130:BF229)),  2)</f>
        <v>0</v>
      </c>
      <c r="G36" s="33"/>
      <c r="H36" s="33"/>
      <c r="I36" s="113">
        <v>0.15</v>
      </c>
      <c r="J36" s="112">
        <f>ROUND(((SUM(BF130:BF229))*I36),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ROUND((SUM(BG130:BG229)),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ROUND((SUM(BH130:BH229)),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ROUND((SUM(BI130:BI229)),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2243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B.4 - Vytápění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J130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141</v>
      </c>
      <c r="E99" s="134"/>
      <c r="F99" s="134"/>
      <c r="G99" s="134"/>
      <c r="H99" s="134"/>
      <c r="I99" s="135"/>
      <c r="J99" s="136">
        <f>J131</f>
        <v>0</v>
      </c>
      <c r="L99" s="132"/>
    </row>
    <row r="100" spans="1:47" s="10" customFormat="1" ht="19.95" customHeight="1">
      <c r="B100" s="137"/>
      <c r="D100" s="138" t="s">
        <v>1036</v>
      </c>
      <c r="E100" s="139"/>
      <c r="F100" s="139"/>
      <c r="G100" s="139"/>
      <c r="H100" s="139"/>
      <c r="I100" s="140"/>
      <c r="J100" s="141">
        <f>J132</f>
        <v>0</v>
      </c>
      <c r="L100" s="137"/>
    </row>
    <row r="101" spans="1:47" s="10" customFormat="1" ht="19.95" customHeight="1">
      <c r="B101" s="137"/>
      <c r="D101" s="138" t="s">
        <v>1577</v>
      </c>
      <c r="E101" s="139"/>
      <c r="F101" s="139"/>
      <c r="G101" s="139"/>
      <c r="H101" s="139"/>
      <c r="I101" s="140"/>
      <c r="J101" s="141">
        <f>J145</f>
        <v>0</v>
      </c>
      <c r="L101" s="137"/>
    </row>
    <row r="102" spans="1:47" s="10" customFormat="1" ht="19.95" customHeight="1">
      <c r="B102" s="137"/>
      <c r="D102" s="138" t="s">
        <v>1578</v>
      </c>
      <c r="E102" s="139"/>
      <c r="F102" s="139"/>
      <c r="G102" s="139"/>
      <c r="H102" s="139"/>
      <c r="I102" s="140"/>
      <c r="J102" s="141">
        <f>J152</f>
        <v>0</v>
      </c>
      <c r="L102" s="137"/>
    </row>
    <row r="103" spans="1:47" s="10" customFormat="1" ht="19.95" customHeight="1">
      <c r="B103" s="137"/>
      <c r="D103" s="138" t="s">
        <v>1579</v>
      </c>
      <c r="E103" s="139"/>
      <c r="F103" s="139"/>
      <c r="G103" s="139"/>
      <c r="H103" s="139"/>
      <c r="I103" s="140"/>
      <c r="J103" s="141">
        <f>J158</f>
        <v>0</v>
      </c>
      <c r="L103" s="137"/>
    </row>
    <row r="104" spans="1:47" s="10" customFormat="1" ht="19.95" customHeight="1">
      <c r="B104" s="137"/>
      <c r="D104" s="138" t="s">
        <v>1580</v>
      </c>
      <c r="E104" s="139"/>
      <c r="F104" s="139"/>
      <c r="G104" s="139"/>
      <c r="H104" s="139"/>
      <c r="I104" s="140"/>
      <c r="J104" s="141">
        <f>J172</f>
        <v>0</v>
      </c>
      <c r="L104" s="137"/>
    </row>
    <row r="105" spans="1:47" s="10" customFormat="1" ht="19.95" customHeight="1">
      <c r="B105" s="137"/>
      <c r="D105" s="138" t="s">
        <v>1581</v>
      </c>
      <c r="E105" s="139"/>
      <c r="F105" s="139"/>
      <c r="G105" s="139"/>
      <c r="H105" s="139"/>
      <c r="I105" s="140"/>
      <c r="J105" s="141">
        <f>J184</f>
        <v>0</v>
      </c>
      <c r="L105" s="137"/>
    </row>
    <row r="106" spans="1:47" s="10" customFormat="1" ht="19.95" customHeight="1">
      <c r="B106" s="137"/>
      <c r="D106" s="138" t="s">
        <v>145</v>
      </c>
      <c r="E106" s="139"/>
      <c r="F106" s="139"/>
      <c r="G106" s="139"/>
      <c r="H106" s="139"/>
      <c r="I106" s="140"/>
      <c r="J106" s="141">
        <f>J194</f>
        <v>0</v>
      </c>
      <c r="L106" s="137"/>
    </row>
    <row r="107" spans="1:47" s="10" customFormat="1" ht="19.95" customHeight="1">
      <c r="B107" s="137"/>
      <c r="D107" s="138" t="s">
        <v>149</v>
      </c>
      <c r="E107" s="139"/>
      <c r="F107" s="139"/>
      <c r="G107" s="139"/>
      <c r="H107" s="139"/>
      <c r="I107" s="140"/>
      <c r="J107" s="141">
        <f>J201</f>
        <v>0</v>
      </c>
      <c r="L107" s="137"/>
    </row>
    <row r="108" spans="1:47" s="9" customFormat="1" ht="24.9" customHeight="1">
      <c r="B108" s="132"/>
      <c r="D108" s="133" t="s">
        <v>151</v>
      </c>
      <c r="E108" s="134"/>
      <c r="F108" s="134"/>
      <c r="G108" s="134"/>
      <c r="H108" s="134"/>
      <c r="I108" s="135"/>
      <c r="J108" s="136">
        <f>J208</f>
        <v>0</v>
      </c>
      <c r="L108" s="132"/>
    </row>
    <row r="109" spans="1:47" s="2" customFormat="1" ht="21.75" customHeight="1">
      <c r="A109" s="33"/>
      <c r="B109" s="34"/>
      <c r="C109" s="33"/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" customHeight="1">
      <c r="A110" s="33"/>
      <c r="B110" s="48"/>
      <c r="C110" s="49"/>
      <c r="D110" s="49"/>
      <c r="E110" s="49"/>
      <c r="F110" s="49"/>
      <c r="G110" s="49"/>
      <c r="H110" s="49"/>
      <c r="I110" s="126"/>
      <c r="J110" s="49"/>
      <c r="K110" s="49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31" s="2" customFormat="1" ht="6.9" customHeight="1">
      <c r="A114" s="33"/>
      <c r="B114" s="50"/>
      <c r="C114" s="51"/>
      <c r="D114" s="51"/>
      <c r="E114" s="51"/>
      <c r="F114" s="51"/>
      <c r="G114" s="51"/>
      <c r="H114" s="51"/>
      <c r="I114" s="127"/>
      <c r="J114" s="51"/>
      <c r="K114" s="51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24.9" customHeight="1">
      <c r="A115" s="33"/>
      <c r="B115" s="34"/>
      <c r="C115" s="22" t="s">
        <v>155</v>
      </c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" customHeight="1">
      <c r="A116" s="33"/>
      <c r="B116" s="34"/>
      <c r="C116" s="33"/>
      <c r="D116" s="33"/>
      <c r="E116" s="33"/>
      <c r="F116" s="33"/>
      <c r="G116" s="33"/>
      <c r="H116" s="33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2" customHeight="1">
      <c r="A117" s="33"/>
      <c r="B117" s="34"/>
      <c r="C117" s="28" t="s">
        <v>16</v>
      </c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3.25" customHeight="1">
      <c r="A118" s="33"/>
      <c r="B118" s="34"/>
      <c r="C118" s="33"/>
      <c r="D118" s="33"/>
      <c r="E118" s="279" t="str">
        <f>E7</f>
        <v>Nástavba a udržovací práce na objektu Městské policie Prahy 8 - AKTUALIZCE</v>
      </c>
      <c r="F118" s="280"/>
      <c r="G118" s="280"/>
      <c r="H118" s="280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1" customFormat="1" ht="12" customHeight="1">
      <c r="B119" s="21"/>
      <c r="C119" s="28" t="s">
        <v>126</v>
      </c>
      <c r="I119" s="99"/>
      <c r="L119" s="21"/>
    </row>
    <row r="120" spans="1:31" s="2" customFormat="1" ht="16.5" customHeight="1">
      <c r="A120" s="33"/>
      <c r="B120" s="34"/>
      <c r="C120" s="33"/>
      <c r="D120" s="33"/>
      <c r="E120" s="279" t="s">
        <v>2243</v>
      </c>
      <c r="F120" s="281"/>
      <c r="G120" s="281"/>
      <c r="H120" s="281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128</v>
      </c>
      <c r="D121" s="33"/>
      <c r="E121" s="33"/>
      <c r="F121" s="33"/>
      <c r="G121" s="33"/>
      <c r="H121" s="33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3"/>
      <c r="D122" s="33"/>
      <c r="E122" s="241" t="str">
        <f>E11</f>
        <v>B.4 - Vytápění</v>
      </c>
      <c r="F122" s="281"/>
      <c r="G122" s="281"/>
      <c r="H122" s="281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" customHeight="1">
      <c r="A123" s="33"/>
      <c r="B123" s="34"/>
      <c r="C123" s="33"/>
      <c r="D123" s="33"/>
      <c r="E123" s="33"/>
      <c r="F123" s="33"/>
      <c r="G123" s="33"/>
      <c r="H123" s="33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20</v>
      </c>
      <c r="D124" s="33"/>
      <c r="E124" s="33"/>
      <c r="F124" s="26" t="str">
        <f>F14</f>
        <v>Balabánova 1273/2, Praha-Kobylisy</v>
      </c>
      <c r="G124" s="33"/>
      <c r="H124" s="33"/>
      <c r="I124" s="103" t="s">
        <v>22</v>
      </c>
      <c r="J124" s="56" t="str">
        <f>IF(J14="","",J14)</f>
        <v>26. 8. 2020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3"/>
      <c r="D125" s="33"/>
      <c r="E125" s="33"/>
      <c r="F125" s="33"/>
      <c r="G125" s="33"/>
      <c r="H125" s="33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5.65" customHeight="1">
      <c r="A126" s="33"/>
      <c r="B126" s="34"/>
      <c r="C126" s="28" t="s">
        <v>24</v>
      </c>
      <c r="D126" s="33"/>
      <c r="E126" s="33"/>
      <c r="F126" s="26" t="str">
        <f>E17</f>
        <v>Městská část Praha 8, Zenklova 1/35</v>
      </c>
      <c r="G126" s="33"/>
      <c r="H126" s="33"/>
      <c r="I126" s="103" t="s">
        <v>30</v>
      </c>
      <c r="J126" s="31" t="str">
        <f>E23</f>
        <v>ZOAA s.r.o, Hošťálkova 637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15" customHeight="1">
      <c r="A127" s="33"/>
      <c r="B127" s="34"/>
      <c r="C127" s="28" t="s">
        <v>28</v>
      </c>
      <c r="D127" s="33"/>
      <c r="E127" s="33"/>
      <c r="F127" s="26" t="str">
        <f>IF(E20="","",E20)</f>
        <v>Vyplň údaj</v>
      </c>
      <c r="G127" s="33"/>
      <c r="H127" s="33"/>
      <c r="I127" s="103" t="s">
        <v>33</v>
      </c>
      <c r="J127" s="31" t="str">
        <f>E26</f>
        <v>Lenka Jandová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3"/>
      <c r="D128" s="33"/>
      <c r="E128" s="33"/>
      <c r="F128" s="33"/>
      <c r="G128" s="33"/>
      <c r="H128" s="33"/>
      <c r="I128" s="102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42"/>
      <c r="B129" s="143"/>
      <c r="C129" s="144" t="s">
        <v>156</v>
      </c>
      <c r="D129" s="145" t="s">
        <v>62</v>
      </c>
      <c r="E129" s="145" t="s">
        <v>58</v>
      </c>
      <c r="F129" s="145" t="s">
        <v>59</v>
      </c>
      <c r="G129" s="145" t="s">
        <v>157</v>
      </c>
      <c r="H129" s="145" t="s">
        <v>158</v>
      </c>
      <c r="I129" s="146" t="s">
        <v>159</v>
      </c>
      <c r="J129" s="147" t="s">
        <v>132</v>
      </c>
      <c r="K129" s="148" t="s">
        <v>160</v>
      </c>
      <c r="L129" s="149"/>
      <c r="M129" s="63" t="s">
        <v>1</v>
      </c>
      <c r="N129" s="64" t="s">
        <v>41</v>
      </c>
      <c r="O129" s="64" t="s">
        <v>161</v>
      </c>
      <c r="P129" s="64" t="s">
        <v>162</v>
      </c>
      <c r="Q129" s="64" t="s">
        <v>163</v>
      </c>
      <c r="R129" s="64" t="s">
        <v>164</v>
      </c>
      <c r="S129" s="64" t="s">
        <v>165</v>
      </c>
      <c r="T129" s="65" t="s">
        <v>166</v>
      </c>
      <c r="U129" s="142"/>
      <c r="V129" s="142"/>
      <c r="W129" s="142"/>
      <c r="X129" s="142"/>
      <c r="Y129" s="142"/>
      <c r="Z129" s="142"/>
      <c r="AA129" s="142"/>
      <c r="AB129" s="142"/>
      <c r="AC129" s="142"/>
      <c r="AD129" s="142"/>
      <c r="AE129" s="142"/>
    </row>
    <row r="130" spans="1:65" s="2" customFormat="1" ht="22.8" customHeight="1">
      <c r="A130" s="33"/>
      <c r="B130" s="34"/>
      <c r="C130" s="70" t="s">
        <v>167</v>
      </c>
      <c r="D130" s="33"/>
      <c r="E130" s="33"/>
      <c r="F130" s="33"/>
      <c r="G130" s="33"/>
      <c r="H130" s="33"/>
      <c r="I130" s="102"/>
      <c r="J130" s="150">
        <f>BK130</f>
        <v>0</v>
      </c>
      <c r="K130" s="33"/>
      <c r="L130" s="34"/>
      <c r="M130" s="66"/>
      <c r="N130" s="57"/>
      <c r="O130" s="67"/>
      <c r="P130" s="151">
        <f>P131+P208</f>
        <v>0</v>
      </c>
      <c r="Q130" s="67"/>
      <c r="R130" s="151">
        <f>R131+R208</f>
        <v>0.11272000000000001</v>
      </c>
      <c r="S130" s="67"/>
      <c r="T130" s="152">
        <f>T131+T208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76</v>
      </c>
      <c r="AU130" s="18" t="s">
        <v>134</v>
      </c>
      <c r="BK130" s="153">
        <f>BK131+BK208</f>
        <v>0</v>
      </c>
    </row>
    <row r="131" spans="1:65" s="12" customFormat="1" ht="25.95" customHeight="1">
      <c r="B131" s="154"/>
      <c r="D131" s="155" t="s">
        <v>76</v>
      </c>
      <c r="E131" s="156" t="s">
        <v>486</v>
      </c>
      <c r="F131" s="156" t="s">
        <v>487</v>
      </c>
      <c r="I131" s="157"/>
      <c r="J131" s="158">
        <f>BK131</f>
        <v>0</v>
      </c>
      <c r="L131" s="154"/>
      <c r="M131" s="159"/>
      <c r="N131" s="160"/>
      <c r="O131" s="160"/>
      <c r="P131" s="161">
        <f>P132+P145+P152+P158+P172+P184+P194+P201</f>
        <v>0</v>
      </c>
      <c r="Q131" s="160"/>
      <c r="R131" s="161">
        <f>R132+R145+R152+R158+R172+R184+R194+R201</f>
        <v>0.11272000000000001</v>
      </c>
      <c r="S131" s="160"/>
      <c r="T131" s="162">
        <f>T132+T145+T152+T158+T172+T184+T194+T201</f>
        <v>0</v>
      </c>
      <c r="AR131" s="155" t="s">
        <v>86</v>
      </c>
      <c r="AT131" s="163" t="s">
        <v>76</v>
      </c>
      <c r="AU131" s="163" t="s">
        <v>77</v>
      </c>
      <c r="AY131" s="155" t="s">
        <v>170</v>
      </c>
      <c r="BK131" s="164">
        <f>BK132+BK145+BK152+BK158+BK172+BK184+BK194+BK201</f>
        <v>0</v>
      </c>
    </row>
    <row r="132" spans="1:65" s="12" customFormat="1" ht="22.8" customHeight="1">
      <c r="B132" s="154"/>
      <c r="D132" s="155" t="s">
        <v>76</v>
      </c>
      <c r="E132" s="165" t="s">
        <v>1073</v>
      </c>
      <c r="F132" s="165" t="s">
        <v>1074</v>
      </c>
      <c r="I132" s="157"/>
      <c r="J132" s="166">
        <f>BK132</f>
        <v>0</v>
      </c>
      <c r="L132" s="154"/>
      <c r="M132" s="159"/>
      <c r="N132" s="160"/>
      <c r="O132" s="160"/>
      <c r="P132" s="161">
        <f>SUM(P133:P144)</f>
        <v>0</v>
      </c>
      <c r="Q132" s="160"/>
      <c r="R132" s="161">
        <f>SUM(R133:R144)</f>
        <v>0</v>
      </c>
      <c r="S132" s="160"/>
      <c r="T132" s="162">
        <f>SUM(T133:T144)</f>
        <v>0</v>
      </c>
      <c r="AR132" s="155" t="s">
        <v>86</v>
      </c>
      <c r="AT132" s="163" t="s">
        <v>76</v>
      </c>
      <c r="AU132" s="163" t="s">
        <v>84</v>
      </c>
      <c r="AY132" s="155" t="s">
        <v>170</v>
      </c>
      <c r="BK132" s="164">
        <f>SUM(BK133:BK144)</f>
        <v>0</v>
      </c>
    </row>
    <row r="133" spans="1:65" s="2" customFormat="1" ht="33" customHeight="1">
      <c r="A133" s="33"/>
      <c r="B133" s="167"/>
      <c r="C133" s="168" t="s">
        <v>84</v>
      </c>
      <c r="D133" s="168" t="s">
        <v>173</v>
      </c>
      <c r="E133" s="169" t="s">
        <v>1600</v>
      </c>
      <c r="F133" s="170" t="s">
        <v>1601</v>
      </c>
      <c r="G133" s="171" t="s">
        <v>244</v>
      </c>
      <c r="H133" s="172">
        <v>330</v>
      </c>
      <c r="I133" s="173"/>
      <c r="J133" s="174">
        <f>ROUND(I133*H133,2)</f>
        <v>0</v>
      </c>
      <c r="K133" s="175"/>
      <c r="L133" s="34"/>
      <c r="M133" s="176" t="s">
        <v>1</v>
      </c>
      <c r="N133" s="177" t="s">
        <v>42</v>
      </c>
      <c r="O133" s="59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0" t="s">
        <v>273</v>
      </c>
      <c r="AT133" s="180" t="s">
        <v>173</v>
      </c>
      <c r="AU133" s="180" t="s">
        <v>86</v>
      </c>
      <c r="AY133" s="18" t="s">
        <v>170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8" t="s">
        <v>84</v>
      </c>
      <c r="BK133" s="181">
        <f>ROUND(I133*H133,2)</f>
        <v>0</v>
      </c>
      <c r="BL133" s="18" t="s">
        <v>273</v>
      </c>
      <c r="BM133" s="180" t="s">
        <v>3319</v>
      </c>
    </row>
    <row r="134" spans="1:65" s="14" customFormat="1" ht="10.199999999999999">
      <c r="B134" s="190"/>
      <c r="D134" s="183" t="s">
        <v>179</v>
      </c>
      <c r="E134" s="191" t="s">
        <v>1</v>
      </c>
      <c r="F134" s="192" t="s">
        <v>3320</v>
      </c>
      <c r="H134" s="193">
        <v>330</v>
      </c>
      <c r="I134" s="194"/>
      <c r="L134" s="190"/>
      <c r="M134" s="195"/>
      <c r="N134" s="196"/>
      <c r="O134" s="196"/>
      <c r="P134" s="196"/>
      <c r="Q134" s="196"/>
      <c r="R134" s="196"/>
      <c r="S134" s="196"/>
      <c r="T134" s="197"/>
      <c r="AT134" s="191" t="s">
        <v>179</v>
      </c>
      <c r="AU134" s="191" t="s">
        <v>86</v>
      </c>
      <c r="AV134" s="14" t="s">
        <v>86</v>
      </c>
      <c r="AW134" s="14" t="s">
        <v>32</v>
      </c>
      <c r="AX134" s="14" t="s">
        <v>77</v>
      </c>
      <c r="AY134" s="191" t="s">
        <v>170</v>
      </c>
    </row>
    <row r="135" spans="1:65" s="15" customFormat="1" ht="10.199999999999999">
      <c r="B135" s="198"/>
      <c r="D135" s="183" t="s">
        <v>179</v>
      </c>
      <c r="E135" s="199" t="s">
        <v>1</v>
      </c>
      <c r="F135" s="200" t="s">
        <v>198</v>
      </c>
      <c r="H135" s="201">
        <v>330</v>
      </c>
      <c r="I135" s="202"/>
      <c r="L135" s="198"/>
      <c r="M135" s="203"/>
      <c r="N135" s="204"/>
      <c r="O135" s="204"/>
      <c r="P135" s="204"/>
      <c r="Q135" s="204"/>
      <c r="R135" s="204"/>
      <c r="S135" s="204"/>
      <c r="T135" s="205"/>
      <c r="AT135" s="199" t="s">
        <v>179</v>
      </c>
      <c r="AU135" s="199" t="s">
        <v>86</v>
      </c>
      <c r="AV135" s="15" t="s">
        <v>177</v>
      </c>
      <c r="AW135" s="15" t="s">
        <v>32</v>
      </c>
      <c r="AX135" s="15" t="s">
        <v>84</v>
      </c>
      <c r="AY135" s="199" t="s">
        <v>170</v>
      </c>
    </row>
    <row r="136" spans="1:65" s="2" customFormat="1" ht="21.75" customHeight="1">
      <c r="A136" s="33"/>
      <c r="B136" s="167"/>
      <c r="C136" s="206" t="s">
        <v>86</v>
      </c>
      <c r="D136" s="206" t="s">
        <v>199</v>
      </c>
      <c r="E136" s="207" t="s">
        <v>3321</v>
      </c>
      <c r="F136" s="208" t="s">
        <v>3322</v>
      </c>
      <c r="G136" s="209" t="s">
        <v>244</v>
      </c>
      <c r="H136" s="210">
        <v>21</v>
      </c>
      <c r="I136" s="211"/>
      <c r="J136" s="212">
        <f t="shared" ref="J136:J141" si="0">ROUND(I136*H136,2)</f>
        <v>0</v>
      </c>
      <c r="K136" s="213"/>
      <c r="L136" s="214"/>
      <c r="M136" s="215" t="s">
        <v>1</v>
      </c>
      <c r="N136" s="216" t="s">
        <v>42</v>
      </c>
      <c r="O136" s="59"/>
      <c r="P136" s="178">
        <f t="shared" ref="P136:P141" si="1">O136*H136</f>
        <v>0</v>
      </c>
      <c r="Q136" s="178">
        <v>0</v>
      </c>
      <c r="R136" s="178">
        <f t="shared" ref="R136:R141" si="2">Q136*H136</f>
        <v>0</v>
      </c>
      <c r="S136" s="178">
        <v>0</v>
      </c>
      <c r="T136" s="179">
        <f t="shared" ref="T136:T141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0" t="s">
        <v>355</v>
      </c>
      <c r="AT136" s="180" t="s">
        <v>199</v>
      </c>
      <c r="AU136" s="180" t="s">
        <v>86</v>
      </c>
      <c r="AY136" s="18" t="s">
        <v>170</v>
      </c>
      <c r="BE136" s="181">
        <f t="shared" ref="BE136:BE141" si="4">IF(N136="základní",J136,0)</f>
        <v>0</v>
      </c>
      <c r="BF136" s="181">
        <f t="shared" ref="BF136:BF141" si="5">IF(N136="snížená",J136,0)</f>
        <v>0</v>
      </c>
      <c r="BG136" s="181">
        <f t="shared" ref="BG136:BG141" si="6">IF(N136="zákl. přenesená",J136,0)</f>
        <v>0</v>
      </c>
      <c r="BH136" s="181">
        <f t="shared" ref="BH136:BH141" si="7">IF(N136="sníž. přenesená",J136,0)</f>
        <v>0</v>
      </c>
      <c r="BI136" s="181">
        <f t="shared" ref="BI136:BI141" si="8">IF(N136="nulová",J136,0)</f>
        <v>0</v>
      </c>
      <c r="BJ136" s="18" t="s">
        <v>84</v>
      </c>
      <c r="BK136" s="181">
        <f t="shared" ref="BK136:BK141" si="9">ROUND(I136*H136,2)</f>
        <v>0</v>
      </c>
      <c r="BL136" s="18" t="s">
        <v>273</v>
      </c>
      <c r="BM136" s="180" t="s">
        <v>3323</v>
      </c>
    </row>
    <row r="137" spans="1:65" s="2" customFormat="1" ht="21.75" customHeight="1">
      <c r="A137" s="33"/>
      <c r="B137" s="167"/>
      <c r="C137" s="206" t="s">
        <v>171</v>
      </c>
      <c r="D137" s="206" t="s">
        <v>199</v>
      </c>
      <c r="E137" s="207" t="s">
        <v>3324</v>
      </c>
      <c r="F137" s="208" t="s">
        <v>3325</v>
      </c>
      <c r="G137" s="209" t="s">
        <v>244</v>
      </c>
      <c r="H137" s="210">
        <v>151</v>
      </c>
      <c r="I137" s="211"/>
      <c r="J137" s="212">
        <f t="shared" si="0"/>
        <v>0</v>
      </c>
      <c r="K137" s="213"/>
      <c r="L137" s="214"/>
      <c r="M137" s="215" t="s">
        <v>1</v>
      </c>
      <c r="N137" s="216" t="s">
        <v>42</v>
      </c>
      <c r="O137" s="59"/>
      <c r="P137" s="178">
        <f t="shared" si="1"/>
        <v>0</v>
      </c>
      <c r="Q137" s="178">
        <v>0</v>
      </c>
      <c r="R137" s="178">
        <f t="shared" si="2"/>
        <v>0</v>
      </c>
      <c r="S137" s="178">
        <v>0</v>
      </c>
      <c r="T137" s="179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0" t="s">
        <v>355</v>
      </c>
      <c r="AT137" s="180" t="s">
        <v>199</v>
      </c>
      <c r="AU137" s="180" t="s">
        <v>86</v>
      </c>
      <c r="AY137" s="18" t="s">
        <v>170</v>
      </c>
      <c r="BE137" s="181">
        <f t="shared" si="4"/>
        <v>0</v>
      </c>
      <c r="BF137" s="181">
        <f t="shared" si="5"/>
        <v>0</v>
      </c>
      <c r="BG137" s="181">
        <f t="shared" si="6"/>
        <v>0</v>
      </c>
      <c r="BH137" s="181">
        <f t="shared" si="7"/>
        <v>0</v>
      </c>
      <c r="BI137" s="181">
        <f t="shared" si="8"/>
        <v>0</v>
      </c>
      <c r="BJ137" s="18" t="s">
        <v>84</v>
      </c>
      <c r="BK137" s="181">
        <f t="shared" si="9"/>
        <v>0</v>
      </c>
      <c r="BL137" s="18" t="s">
        <v>273</v>
      </c>
      <c r="BM137" s="180" t="s">
        <v>3326</v>
      </c>
    </row>
    <row r="138" spans="1:65" s="2" customFormat="1" ht="21.75" customHeight="1">
      <c r="A138" s="33"/>
      <c r="B138" s="167"/>
      <c r="C138" s="206" t="s">
        <v>177</v>
      </c>
      <c r="D138" s="206" t="s">
        <v>199</v>
      </c>
      <c r="E138" s="207" t="s">
        <v>1610</v>
      </c>
      <c r="F138" s="208" t="s">
        <v>1611</v>
      </c>
      <c r="G138" s="209" t="s">
        <v>244</v>
      </c>
      <c r="H138" s="210">
        <v>148</v>
      </c>
      <c r="I138" s="211"/>
      <c r="J138" s="212">
        <f t="shared" si="0"/>
        <v>0</v>
      </c>
      <c r="K138" s="213"/>
      <c r="L138" s="214"/>
      <c r="M138" s="215" t="s">
        <v>1</v>
      </c>
      <c r="N138" s="216" t="s">
        <v>42</v>
      </c>
      <c r="O138" s="59"/>
      <c r="P138" s="178">
        <f t="shared" si="1"/>
        <v>0</v>
      </c>
      <c r="Q138" s="178">
        <v>0</v>
      </c>
      <c r="R138" s="178">
        <f t="shared" si="2"/>
        <v>0</v>
      </c>
      <c r="S138" s="178">
        <v>0</v>
      </c>
      <c r="T138" s="179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0" t="s">
        <v>355</v>
      </c>
      <c r="AT138" s="180" t="s">
        <v>199</v>
      </c>
      <c r="AU138" s="180" t="s">
        <v>86</v>
      </c>
      <c r="AY138" s="18" t="s">
        <v>170</v>
      </c>
      <c r="BE138" s="181">
        <f t="shared" si="4"/>
        <v>0</v>
      </c>
      <c r="BF138" s="181">
        <f t="shared" si="5"/>
        <v>0</v>
      </c>
      <c r="BG138" s="181">
        <f t="shared" si="6"/>
        <v>0</v>
      </c>
      <c r="BH138" s="181">
        <f t="shared" si="7"/>
        <v>0</v>
      </c>
      <c r="BI138" s="181">
        <f t="shared" si="8"/>
        <v>0</v>
      </c>
      <c r="BJ138" s="18" t="s">
        <v>84</v>
      </c>
      <c r="BK138" s="181">
        <f t="shared" si="9"/>
        <v>0</v>
      </c>
      <c r="BL138" s="18" t="s">
        <v>273</v>
      </c>
      <c r="BM138" s="180" t="s">
        <v>3327</v>
      </c>
    </row>
    <row r="139" spans="1:65" s="2" customFormat="1" ht="21.75" customHeight="1">
      <c r="A139" s="33"/>
      <c r="B139" s="167"/>
      <c r="C139" s="206" t="s">
        <v>205</v>
      </c>
      <c r="D139" s="206" t="s">
        <v>199</v>
      </c>
      <c r="E139" s="207" t="s">
        <v>1613</v>
      </c>
      <c r="F139" s="208" t="s">
        <v>1614</v>
      </c>
      <c r="G139" s="209" t="s">
        <v>244</v>
      </c>
      <c r="H139" s="210">
        <v>10</v>
      </c>
      <c r="I139" s="211"/>
      <c r="J139" s="212">
        <f t="shared" si="0"/>
        <v>0</v>
      </c>
      <c r="K139" s="213"/>
      <c r="L139" s="214"/>
      <c r="M139" s="215" t="s">
        <v>1</v>
      </c>
      <c r="N139" s="216" t="s">
        <v>42</v>
      </c>
      <c r="O139" s="59"/>
      <c r="P139" s="178">
        <f t="shared" si="1"/>
        <v>0</v>
      </c>
      <c r="Q139" s="178">
        <v>0</v>
      </c>
      <c r="R139" s="178">
        <f t="shared" si="2"/>
        <v>0</v>
      </c>
      <c r="S139" s="178">
        <v>0</v>
      </c>
      <c r="T139" s="179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0" t="s">
        <v>355</v>
      </c>
      <c r="AT139" s="180" t="s">
        <v>199</v>
      </c>
      <c r="AU139" s="180" t="s">
        <v>86</v>
      </c>
      <c r="AY139" s="18" t="s">
        <v>170</v>
      </c>
      <c r="BE139" s="181">
        <f t="shared" si="4"/>
        <v>0</v>
      </c>
      <c r="BF139" s="181">
        <f t="shared" si="5"/>
        <v>0</v>
      </c>
      <c r="BG139" s="181">
        <f t="shared" si="6"/>
        <v>0</v>
      </c>
      <c r="BH139" s="181">
        <f t="shared" si="7"/>
        <v>0</v>
      </c>
      <c r="BI139" s="181">
        <f t="shared" si="8"/>
        <v>0</v>
      </c>
      <c r="BJ139" s="18" t="s">
        <v>84</v>
      </c>
      <c r="BK139" s="181">
        <f t="shared" si="9"/>
        <v>0</v>
      </c>
      <c r="BL139" s="18" t="s">
        <v>273</v>
      </c>
      <c r="BM139" s="180" t="s">
        <v>3328</v>
      </c>
    </row>
    <row r="140" spans="1:65" s="2" customFormat="1" ht="16.5" customHeight="1">
      <c r="A140" s="33"/>
      <c r="B140" s="167"/>
      <c r="C140" s="206" t="s">
        <v>210</v>
      </c>
      <c r="D140" s="206" t="s">
        <v>199</v>
      </c>
      <c r="E140" s="207" t="s">
        <v>1622</v>
      </c>
      <c r="F140" s="208" t="s">
        <v>1623</v>
      </c>
      <c r="G140" s="209" t="s">
        <v>244</v>
      </c>
      <c r="H140" s="210">
        <v>25</v>
      </c>
      <c r="I140" s="211"/>
      <c r="J140" s="212">
        <f t="shared" si="0"/>
        <v>0</v>
      </c>
      <c r="K140" s="213"/>
      <c r="L140" s="214"/>
      <c r="M140" s="215" t="s">
        <v>1</v>
      </c>
      <c r="N140" s="216" t="s">
        <v>42</v>
      </c>
      <c r="O140" s="59"/>
      <c r="P140" s="178">
        <f t="shared" si="1"/>
        <v>0</v>
      </c>
      <c r="Q140" s="178">
        <v>0</v>
      </c>
      <c r="R140" s="178">
        <f t="shared" si="2"/>
        <v>0</v>
      </c>
      <c r="S140" s="178">
        <v>0</v>
      </c>
      <c r="T140" s="179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0" t="s">
        <v>355</v>
      </c>
      <c r="AT140" s="180" t="s">
        <v>199</v>
      </c>
      <c r="AU140" s="180" t="s">
        <v>86</v>
      </c>
      <c r="AY140" s="18" t="s">
        <v>170</v>
      </c>
      <c r="BE140" s="181">
        <f t="shared" si="4"/>
        <v>0</v>
      </c>
      <c r="BF140" s="181">
        <f t="shared" si="5"/>
        <v>0</v>
      </c>
      <c r="BG140" s="181">
        <f t="shared" si="6"/>
        <v>0</v>
      </c>
      <c r="BH140" s="181">
        <f t="shared" si="7"/>
        <v>0</v>
      </c>
      <c r="BI140" s="181">
        <f t="shared" si="8"/>
        <v>0</v>
      </c>
      <c r="BJ140" s="18" t="s">
        <v>84</v>
      </c>
      <c r="BK140" s="181">
        <f t="shared" si="9"/>
        <v>0</v>
      </c>
      <c r="BL140" s="18" t="s">
        <v>273</v>
      </c>
      <c r="BM140" s="180" t="s">
        <v>3329</v>
      </c>
    </row>
    <row r="141" spans="1:65" s="2" customFormat="1" ht="16.5" customHeight="1">
      <c r="A141" s="33"/>
      <c r="B141" s="167"/>
      <c r="C141" s="206" t="s">
        <v>215</v>
      </c>
      <c r="D141" s="206" t="s">
        <v>199</v>
      </c>
      <c r="E141" s="207" t="s">
        <v>1625</v>
      </c>
      <c r="F141" s="208" t="s">
        <v>1626</v>
      </c>
      <c r="G141" s="209" t="s">
        <v>297</v>
      </c>
      <c r="H141" s="210">
        <v>1320</v>
      </c>
      <c r="I141" s="211"/>
      <c r="J141" s="212">
        <f t="shared" si="0"/>
        <v>0</v>
      </c>
      <c r="K141" s="213"/>
      <c r="L141" s="214"/>
      <c r="M141" s="215" t="s">
        <v>1</v>
      </c>
      <c r="N141" s="216" t="s">
        <v>42</v>
      </c>
      <c r="O141" s="59"/>
      <c r="P141" s="178">
        <f t="shared" si="1"/>
        <v>0</v>
      </c>
      <c r="Q141" s="178">
        <v>0</v>
      </c>
      <c r="R141" s="178">
        <f t="shared" si="2"/>
        <v>0</v>
      </c>
      <c r="S141" s="178">
        <v>0</v>
      </c>
      <c r="T141" s="179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0" t="s">
        <v>355</v>
      </c>
      <c r="AT141" s="180" t="s">
        <v>199</v>
      </c>
      <c r="AU141" s="180" t="s">
        <v>86</v>
      </c>
      <c r="AY141" s="18" t="s">
        <v>170</v>
      </c>
      <c r="BE141" s="181">
        <f t="shared" si="4"/>
        <v>0</v>
      </c>
      <c r="BF141" s="181">
        <f t="shared" si="5"/>
        <v>0</v>
      </c>
      <c r="BG141" s="181">
        <f t="shared" si="6"/>
        <v>0</v>
      </c>
      <c r="BH141" s="181">
        <f t="shared" si="7"/>
        <v>0</v>
      </c>
      <c r="BI141" s="181">
        <f t="shared" si="8"/>
        <v>0</v>
      </c>
      <c r="BJ141" s="18" t="s">
        <v>84</v>
      </c>
      <c r="BK141" s="181">
        <f t="shared" si="9"/>
        <v>0</v>
      </c>
      <c r="BL141" s="18" t="s">
        <v>273</v>
      </c>
      <c r="BM141" s="180" t="s">
        <v>3330</v>
      </c>
    </row>
    <row r="142" spans="1:65" s="14" customFormat="1" ht="10.199999999999999">
      <c r="B142" s="190"/>
      <c r="D142" s="183" t="s">
        <v>179</v>
      </c>
      <c r="E142" s="191" t="s">
        <v>1</v>
      </c>
      <c r="F142" s="192" t="s">
        <v>3331</v>
      </c>
      <c r="H142" s="193">
        <v>1320</v>
      </c>
      <c r="I142" s="194"/>
      <c r="L142" s="190"/>
      <c r="M142" s="195"/>
      <c r="N142" s="196"/>
      <c r="O142" s="196"/>
      <c r="P142" s="196"/>
      <c r="Q142" s="196"/>
      <c r="R142" s="196"/>
      <c r="S142" s="196"/>
      <c r="T142" s="197"/>
      <c r="AT142" s="191" t="s">
        <v>179</v>
      </c>
      <c r="AU142" s="191" t="s">
        <v>86</v>
      </c>
      <c r="AV142" s="14" t="s">
        <v>86</v>
      </c>
      <c r="AW142" s="14" t="s">
        <v>32</v>
      </c>
      <c r="AX142" s="14" t="s">
        <v>77</v>
      </c>
      <c r="AY142" s="191" t="s">
        <v>170</v>
      </c>
    </row>
    <row r="143" spans="1:65" s="15" customFormat="1" ht="10.199999999999999">
      <c r="B143" s="198"/>
      <c r="D143" s="183" t="s">
        <v>179</v>
      </c>
      <c r="E143" s="199" t="s">
        <v>1</v>
      </c>
      <c r="F143" s="200" t="s">
        <v>198</v>
      </c>
      <c r="H143" s="201">
        <v>1320</v>
      </c>
      <c r="I143" s="202"/>
      <c r="L143" s="198"/>
      <c r="M143" s="203"/>
      <c r="N143" s="204"/>
      <c r="O143" s="204"/>
      <c r="P143" s="204"/>
      <c r="Q143" s="204"/>
      <c r="R143" s="204"/>
      <c r="S143" s="204"/>
      <c r="T143" s="205"/>
      <c r="AT143" s="199" t="s">
        <v>179</v>
      </c>
      <c r="AU143" s="199" t="s">
        <v>86</v>
      </c>
      <c r="AV143" s="15" t="s">
        <v>177</v>
      </c>
      <c r="AW143" s="15" t="s">
        <v>32</v>
      </c>
      <c r="AX143" s="15" t="s">
        <v>84</v>
      </c>
      <c r="AY143" s="199" t="s">
        <v>170</v>
      </c>
    </row>
    <row r="144" spans="1:65" s="2" customFormat="1" ht="33" customHeight="1">
      <c r="A144" s="33"/>
      <c r="B144" s="167"/>
      <c r="C144" s="168" t="s">
        <v>202</v>
      </c>
      <c r="D144" s="168" t="s">
        <v>173</v>
      </c>
      <c r="E144" s="169" t="s">
        <v>1090</v>
      </c>
      <c r="F144" s="170" t="s">
        <v>1629</v>
      </c>
      <c r="G144" s="171" t="s">
        <v>190</v>
      </c>
      <c r="H144" s="172">
        <v>2.5999999999999999E-2</v>
      </c>
      <c r="I144" s="173"/>
      <c r="J144" s="174">
        <f>ROUND(I144*H144,2)</f>
        <v>0</v>
      </c>
      <c r="K144" s="175"/>
      <c r="L144" s="34"/>
      <c r="M144" s="176" t="s">
        <v>1</v>
      </c>
      <c r="N144" s="177" t="s">
        <v>42</v>
      </c>
      <c r="O144" s="59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0" t="s">
        <v>273</v>
      </c>
      <c r="AT144" s="180" t="s">
        <v>173</v>
      </c>
      <c r="AU144" s="180" t="s">
        <v>86</v>
      </c>
      <c r="AY144" s="18" t="s">
        <v>170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8" t="s">
        <v>84</v>
      </c>
      <c r="BK144" s="181">
        <f>ROUND(I144*H144,2)</f>
        <v>0</v>
      </c>
      <c r="BL144" s="18" t="s">
        <v>273</v>
      </c>
      <c r="BM144" s="180" t="s">
        <v>3332</v>
      </c>
    </row>
    <row r="145" spans="1:65" s="12" customFormat="1" ht="22.8" customHeight="1">
      <c r="B145" s="154"/>
      <c r="D145" s="155" t="s">
        <v>76</v>
      </c>
      <c r="E145" s="165" t="s">
        <v>1631</v>
      </c>
      <c r="F145" s="165" t="s">
        <v>1632</v>
      </c>
      <c r="I145" s="157"/>
      <c r="J145" s="166">
        <f>BK145</f>
        <v>0</v>
      </c>
      <c r="L145" s="154"/>
      <c r="M145" s="159"/>
      <c r="N145" s="160"/>
      <c r="O145" s="160"/>
      <c r="P145" s="161">
        <f>SUM(P146:P151)</f>
        <v>0</v>
      </c>
      <c r="Q145" s="160"/>
      <c r="R145" s="161">
        <f>SUM(R146:R151)</f>
        <v>0</v>
      </c>
      <c r="S145" s="160"/>
      <c r="T145" s="162">
        <f>SUM(T146:T151)</f>
        <v>0</v>
      </c>
      <c r="AR145" s="155" t="s">
        <v>86</v>
      </c>
      <c r="AT145" s="163" t="s">
        <v>76</v>
      </c>
      <c r="AU145" s="163" t="s">
        <v>84</v>
      </c>
      <c r="AY145" s="155" t="s">
        <v>170</v>
      </c>
      <c r="BK145" s="164">
        <f>SUM(BK146:BK151)</f>
        <v>0</v>
      </c>
    </row>
    <row r="146" spans="1:65" s="2" customFormat="1" ht="33" customHeight="1">
      <c r="A146" s="33"/>
      <c r="B146" s="167"/>
      <c r="C146" s="168" t="s">
        <v>228</v>
      </c>
      <c r="D146" s="168" t="s">
        <v>173</v>
      </c>
      <c r="E146" s="169" t="s">
        <v>3333</v>
      </c>
      <c r="F146" s="170" t="s">
        <v>3334</v>
      </c>
      <c r="G146" s="171" t="s">
        <v>493</v>
      </c>
      <c r="H146" s="172">
        <v>1</v>
      </c>
      <c r="I146" s="173"/>
      <c r="J146" s="174">
        <f t="shared" ref="J146:J151" si="10">ROUND(I146*H146,2)</f>
        <v>0</v>
      </c>
      <c r="K146" s="175"/>
      <c r="L146" s="34"/>
      <c r="M146" s="176" t="s">
        <v>1</v>
      </c>
      <c r="N146" s="177" t="s">
        <v>42</v>
      </c>
      <c r="O146" s="59"/>
      <c r="P146" s="178">
        <f t="shared" ref="P146:P151" si="11">O146*H146</f>
        <v>0</v>
      </c>
      <c r="Q146" s="178">
        <v>0</v>
      </c>
      <c r="R146" s="178">
        <f t="shared" ref="R146:R151" si="12">Q146*H146</f>
        <v>0</v>
      </c>
      <c r="S146" s="178">
        <v>0</v>
      </c>
      <c r="T146" s="179">
        <f t="shared" ref="T146:T151" si="13"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0" t="s">
        <v>273</v>
      </c>
      <c r="AT146" s="180" t="s">
        <v>173</v>
      </c>
      <c r="AU146" s="180" t="s">
        <v>86</v>
      </c>
      <c r="AY146" s="18" t="s">
        <v>170</v>
      </c>
      <c r="BE146" s="181">
        <f t="shared" ref="BE146:BE151" si="14">IF(N146="základní",J146,0)</f>
        <v>0</v>
      </c>
      <c r="BF146" s="181">
        <f t="shared" ref="BF146:BF151" si="15">IF(N146="snížená",J146,0)</f>
        <v>0</v>
      </c>
      <c r="BG146" s="181">
        <f t="shared" ref="BG146:BG151" si="16">IF(N146="zákl. přenesená",J146,0)</f>
        <v>0</v>
      </c>
      <c r="BH146" s="181">
        <f t="shared" ref="BH146:BH151" si="17">IF(N146="sníž. přenesená",J146,0)</f>
        <v>0</v>
      </c>
      <c r="BI146" s="181">
        <f t="shared" ref="BI146:BI151" si="18">IF(N146="nulová",J146,0)</f>
        <v>0</v>
      </c>
      <c r="BJ146" s="18" t="s">
        <v>84</v>
      </c>
      <c r="BK146" s="181">
        <f t="shared" ref="BK146:BK151" si="19">ROUND(I146*H146,2)</f>
        <v>0</v>
      </c>
      <c r="BL146" s="18" t="s">
        <v>273</v>
      </c>
      <c r="BM146" s="180" t="s">
        <v>3335</v>
      </c>
    </row>
    <row r="147" spans="1:65" s="2" customFormat="1" ht="44.25" customHeight="1">
      <c r="A147" s="33"/>
      <c r="B147" s="167"/>
      <c r="C147" s="168" t="s">
        <v>234</v>
      </c>
      <c r="D147" s="168" t="s">
        <v>173</v>
      </c>
      <c r="E147" s="169" t="s">
        <v>3336</v>
      </c>
      <c r="F147" s="170" t="s">
        <v>3337</v>
      </c>
      <c r="G147" s="171" t="s">
        <v>493</v>
      </c>
      <c r="H147" s="172">
        <v>1</v>
      </c>
      <c r="I147" s="173"/>
      <c r="J147" s="174">
        <f t="shared" si="10"/>
        <v>0</v>
      </c>
      <c r="K147" s="175"/>
      <c r="L147" s="34"/>
      <c r="M147" s="176" t="s">
        <v>1</v>
      </c>
      <c r="N147" s="177" t="s">
        <v>42</v>
      </c>
      <c r="O147" s="59"/>
      <c r="P147" s="178">
        <f t="shared" si="11"/>
        <v>0</v>
      </c>
      <c r="Q147" s="178">
        <v>0</v>
      </c>
      <c r="R147" s="178">
        <f t="shared" si="12"/>
        <v>0</v>
      </c>
      <c r="S147" s="178">
        <v>0</v>
      </c>
      <c r="T147" s="179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0" t="s">
        <v>273</v>
      </c>
      <c r="AT147" s="180" t="s">
        <v>173</v>
      </c>
      <c r="AU147" s="180" t="s">
        <v>86</v>
      </c>
      <c r="AY147" s="18" t="s">
        <v>170</v>
      </c>
      <c r="BE147" s="181">
        <f t="shared" si="14"/>
        <v>0</v>
      </c>
      <c r="BF147" s="181">
        <f t="shared" si="15"/>
        <v>0</v>
      </c>
      <c r="BG147" s="181">
        <f t="shared" si="16"/>
        <v>0</v>
      </c>
      <c r="BH147" s="181">
        <f t="shared" si="17"/>
        <v>0</v>
      </c>
      <c r="BI147" s="181">
        <f t="shared" si="18"/>
        <v>0</v>
      </c>
      <c r="BJ147" s="18" t="s">
        <v>84</v>
      </c>
      <c r="BK147" s="181">
        <f t="shared" si="19"/>
        <v>0</v>
      </c>
      <c r="BL147" s="18" t="s">
        <v>273</v>
      </c>
      <c r="BM147" s="180" t="s">
        <v>3338</v>
      </c>
    </row>
    <row r="148" spans="1:65" s="2" customFormat="1" ht="44.25" customHeight="1">
      <c r="A148" s="33"/>
      <c r="B148" s="167"/>
      <c r="C148" s="168" t="s">
        <v>241</v>
      </c>
      <c r="D148" s="168" t="s">
        <v>173</v>
      </c>
      <c r="E148" s="169" t="s">
        <v>3339</v>
      </c>
      <c r="F148" s="170" t="s">
        <v>3340</v>
      </c>
      <c r="G148" s="171" t="s">
        <v>493</v>
      </c>
      <c r="H148" s="172">
        <v>1</v>
      </c>
      <c r="I148" s="173"/>
      <c r="J148" s="174">
        <f t="shared" si="10"/>
        <v>0</v>
      </c>
      <c r="K148" s="175"/>
      <c r="L148" s="34"/>
      <c r="M148" s="176" t="s">
        <v>1</v>
      </c>
      <c r="N148" s="177" t="s">
        <v>42</v>
      </c>
      <c r="O148" s="59"/>
      <c r="P148" s="178">
        <f t="shared" si="11"/>
        <v>0</v>
      </c>
      <c r="Q148" s="178">
        <v>0</v>
      </c>
      <c r="R148" s="178">
        <f t="shared" si="12"/>
        <v>0</v>
      </c>
      <c r="S148" s="178">
        <v>0</v>
      </c>
      <c r="T148" s="179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0" t="s">
        <v>273</v>
      </c>
      <c r="AT148" s="180" t="s">
        <v>173</v>
      </c>
      <c r="AU148" s="180" t="s">
        <v>86</v>
      </c>
      <c r="AY148" s="18" t="s">
        <v>170</v>
      </c>
      <c r="BE148" s="181">
        <f t="shared" si="14"/>
        <v>0</v>
      </c>
      <c r="BF148" s="181">
        <f t="shared" si="15"/>
        <v>0</v>
      </c>
      <c r="BG148" s="181">
        <f t="shared" si="16"/>
        <v>0</v>
      </c>
      <c r="BH148" s="181">
        <f t="shared" si="17"/>
        <v>0</v>
      </c>
      <c r="BI148" s="181">
        <f t="shared" si="18"/>
        <v>0</v>
      </c>
      <c r="BJ148" s="18" t="s">
        <v>84</v>
      </c>
      <c r="BK148" s="181">
        <f t="shared" si="19"/>
        <v>0</v>
      </c>
      <c r="BL148" s="18" t="s">
        <v>273</v>
      </c>
      <c r="BM148" s="180" t="s">
        <v>3341</v>
      </c>
    </row>
    <row r="149" spans="1:65" s="2" customFormat="1" ht="33" customHeight="1">
      <c r="A149" s="33"/>
      <c r="B149" s="167"/>
      <c r="C149" s="168" t="s">
        <v>248</v>
      </c>
      <c r="D149" s="168" t="s">
        <v>173</v>
      </c>
      <c r="E149" s="169" t="s">
        <v>3342</v>
      </c>
      <c r="F149" s="170" t="s">
        <v>3343</v>
      </c>
      <c r="G149" s="171" t="s">
        <v>493</v>
      </c>
      <c r="H149" s="172">
        <v>1</v>
      </c>
      <c r="I149" s="173"/>
      <c r="J149" s="174">
        <f t="shared" si="10"/>
        <v>0</v>
      </c>
      <c r="K149" s="175"/>
      <c r="L149" s="34"/>
      <c r="M149" s="176" t="s">
        <v>1</v>
      </c>
      <c r="N149" s="177" t="s">
        <v>42</v>
      </c>
      <c r="O149" s="59"/>
      <c r="P149" s="178">
        <f t="shared" si="11"/>
        <v>0</v>
      </c>
      <c r="Q149" s="178">
        <v>0</v>
      </c>
      <c r="R149" s="178">
        <f t="shared" si="12"/>
        <v>0</v>
      </c>
      <c r="S149" s="178">
        <v>0</v>
      </c>
      <c r="T149" s="179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273</v>
      </c>
      <c r="AT149" s="180" t="s">
        <v>173</v>
      </c>
      <c r="AU149" s="180" t="s">
        <v>86</v>
      </c>
      <c r="AY149" s="18" t="s">
        <v>170</v>
      </c>
      <c r="BE149" s="181">
        <f t="shared" si="14"/>
        <v>0</v>
      </c>
      <c r="BF149" s="181">
        <f t="shared" si="15"/>
        <v>0</v>
      </c>
      <c r="BG149" s="181">
        <f t="shared" si="16"/>
        <v>0</v>
      </c>
      <c r="BH149" s="181">
        <f t="shared" si="17"/>
        <v>0</v>
      </c>
      <c r="BI149" s="181">
        <f t="shared" si="18"/>
        <v>0</v>
      </c>
      <c r="BJ149" s="18" t="s">
        <v>84</v>
      </c>
      <c r="BK149" s="181">
        <f t="shared" si="19"/>
        <v>0</v>
      </c>
      <c r="BL149" s="18" t="s">
        <v>273</v>
      </c>
      <c r="BM149" s="180" t="s">
        <v>3344</v>
      </c>
    </row>
    <row r="150" spans="1:65" s="2" customFormat="1" ht="44.25" customHeight="1">
      <c r="A150" s="33"/>
      <c r="B150" s="167"/>
      <c r="C150" s="168" t="s">
        <v>254</v>
      </c>
      <c r="D150" s="168" t="s">
        <v>173</v>
      </c>
      <c r="E150" s="169" t="s">
        <v>3345</v>
      </c>
      <c r="F150" s="170" t="s">
        <v>3346</v>
      </c>
      <c r="G150" s="171" t="s">
        <v>493</v>
      </c>
      <c r="H150" s="172">
        <v>1</v>
      </c>
      <c r="I150" s="173"/>
      <c r="J150" s="174">
        <f t="shared" si="10"/>
        <v>0</v>
      </c>
      <c r="K150" s="175"/>
      <c r="L150" s="34"/>
      <c r="M150" s="176" t="s">
        <v>1</v>
      </c>
      <c r="N150" s="177" t="s">
        <v>42</v>
      </c>
      <c r="O150" s="59"/>
      <c r="P150" s="178">
        <f t="shared" si="11"/>
        <v>0</v>
      </c>
      <c r="Q150" s="178">
        <v>0</v>
      </c>
      <c r="R150" s="178">
        <f t="shared" si="12"/>
        <v>0</v>
      </c>
      <c r="S150" s="178">
        <v>0</v>
      </c>
      <c r="T150" s="179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0" t="s">
        <v>273</v>
      </c>
      <c r="AT150" s="180" t="s">
        <v>173</v>
      </c>
      <c r="AU150" s="180" t="s">
        <v>86</v>
      </c>
      <c r="AY150" s="18" t="s">
        <v>170</v>
      </c>
      <c r="BE150" s="181">
        <f t="shared" si="14"/>
        <v>0</v>
      </c>
      <c r="BF150" s="181">
        <f t="shared" si="15"/>
        <v>0</v>
      </c>
      <c r="BG150" s="181">
        <f t="shared" si="16"/>
        <v>0</v>
      </c>
      <c r="BH150" s="181">
        <f t="shared" si="17"/>
        <v>0</v>
      </c>
      <c r="BI150" s="181">
        <f t="shared" si="18"/>
        <v>0</v>
      </c>
      <c r="BJ150" s="18" t="s">
        <v>84</v>
      </c>
      <c r="BK150" s="181">
        <f t="shared" si="19"/>
        <v>0</v>
      </c>
      <c r="BL150" s="18" t="s">
        <v>273</v>
      </c>
      <c r="BM150" s="180" t="s">
        <v>3347</v>
      </c>
    </row>
    <row r="151" spans="1:65" s="2" customFormat="1" ht="33" customHeight="1">
      <c r="A151" s="33"/>
      <c r="B151" s="167"/>
      <c r="C151" s="168" t="s">
        <v>259</v>
      </c>
      <c r="D151" s="168" t="s">
        <v>173</v>
      </c>
      <c r="E151" s="169" t="s">
        <v>3348</v>
      </c>
      <c r="F151" s="170" t="s">
        <v>3349</v>
      </c>
      <c r="G151" s="171" t="s">
        <v>190</v>
      </c>
      <c r="H151" s="172">
        <v>0.108</v>
      </c>
      <c r="I151" s="173"/>
      <c r="J151" s="174">
        <f t="shared" si="10"/>
        <v>0</v>
      </c>
      <c r="K151" s="175"/>
      <c r="L151" s="34"/>
      <c r="M151" s="176" t="s">
        <v>1</v>
      </c>
      <c r="N151" s="177" t="s">
        <v>42</v>
      </c>
      <c r="O151" s="59"/>
      <c r="P151" s="178">
        <f t="shared" si="11"/>
        <v>0</v>
      </c>
      <c r="Q151" s="178">
        <v>0</v>
      </c>
      <c r="R151" s="178">
        <f t="shared" si="12"/>
        <v>0</v>
      </c>
      <c r="S151" s="178">
        <v>0</v>
      </c>
      <c r="T151" s="179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0" t="s">
        <v>273</v>
      </c>
      <c r="AT151" s="180" t="s">
        <v>173</v>
      </c>
      <c r="AU151" s="180" t="s">
        <v>86</v>
      </c>
      <c r="AY151" s="18" t="s">
        <v>170</v>
      </c>
      <c r="BE151" s="181">
        <f t="shared" si="14"/>
        <v>0</v>
      </c>
      <c r="BF151" s="181">
        <f t="shared" si="15"/>
        <v>0</v>
      </c>
      <c r="BG151" s="181">
        <f t="shared" si="16"/>
        <v>0</v>
      </c>
      <c r="BH151" s="181">
        <f t="shared" si="17"/>
        <v>0</v>
      </c>
      <c r="BI151" s="181">
        <f t="shared" si="18"/>
        <v>0</v>
      </c>
      <c r="BJ151" s="18" t="s">
        <v>84</v>
      </c>
      <c r="BK151" s="181">
        <f t="shared" si="19"/>
        <v>0</v>
      </c>
      <c r="BL151" s="18" t="s">
        <v>273</v>
      </c>
      <c r="BM151" s="180" t="s">
        <v>3350</v>
      </c>
    </row>
    <row r="152" spans="1:65" s="12" customFormat="1" ht="22.8" customHeight="1">
      <c r="B152" s="154"/>
      <c r="D152" s="155" t="s">
        <v>76</v>
      </c>
      <c r="E152" s="165" t="s">
        <v>1651</v>
      </c>
      <c r="F152" s="165" t="s">
        <v>1652</v>
      </c>
      <c r="I152" s="157"/>
      <c r="J152" s="166">
        <f>BK152</f>
        <v>0</v>
      </c>
      <c r="L152" s="154"/>
      <c r="M152" s="159"/>
      <c r="N152" s="160"/>
      <c r="O152" s="160"/>
      <c r="P152" s="161">
        <f>SUM(P153:P157)</f>
        <v>0</v>
      </c>
      <c r="Q152" s="160"/>
      <c r="R152" s="161">
        <f>SUM(R153:R157)</f>
        <v>0</v>
      </c>
      <c r="S152" s="160"/>
      <c r="T152" s="162">
        <f>SUM(T153:T157)</f>
        <v>0</v>
      </c>
      <c r="AR152" s="155" t="s">
        <v>86</v>
      </c>
      <c r="AT152" s="163" t="s">
        <v>76</v>
      </c>
      <c r="AU152" s="163" t="s">
        <v>84</v>
      </c>
      <c r="AY152" s="155" t="s">
        <v>170</v>
      </c>
      <c r="BK152" s="164">
        <f>SUM(BK153:BK157)</f>
        <v>0</v>
      </c>
    </row>
    <row r="153" spans="1:65" s="2" customFormat="1" ht="21.75" customHeight="1">
      <c r="A153" s="33"/>
      <c r="B153" s="167"/>
      <c r="C153" s="168" t="s">
        <v>8</v>
      </c>
      <c r="D153" s="168" t="s">
        <v>173</v>
      </c>
      <c r="E153" s="169" t="s">
        <v>3351</v>
      </c>
      <c r="F153" s="170" t="s">
        <v>3352</v>
      </c>
      <c r="G153" s="171" t="s">
        <v>493</v>
      </c>
      <c r="H153" s="172">
        <v>1</v>
      </c>
      <c r="I153" s="173"/>
      <c r="J153" s="174">
        <f>ROUND(I153*H153,2)</f>
        <v>0</v>
      </c>
      <c r="K153" s="175"/>
      <c r="L153" s="34"/>
      <c r="M153" s="176" t="s">
        <v>1</v>
      </c>
      <c r="N153" s="177" t="s">
        <v>42</v>
      </c>
      <c r="O153" s="59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0" t="s">
        <v>273</v>
      </c>
      <c r="AT153" s="180" t="s">
        <v>173</v>
      </c>
      <c r="AU153" s="180" t="s">
        <v>86</v>
      </c>
      <c r="AY153" s="18" t="s">
        <v>170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8" t="s">
        <v>84</v>
      </c>
      <c r="BK153" s="181">
        <f>ROUND(I153*H153,2)</f>
        <v>0</v>
      </c>
      <c r="BL153" s="18" t="s">
        <v>273</v>
      </c>
      <c r="BM153" s="180" t="s">
        <v>3353</v>
      </c>
    </row>
    <row r="154" spans="1:65" s="2" customFormat="1" ht="21.75" customHeight="1">
      <c r="A154" s="33"/>
      <c r="B154" s="167"/>
      <c r="C154" s="168" t="s">
        <v>273</v>
      </c>
      <c r="D154" s="168" t="s">
        <v>173</v>
      </c>
      <c r="E154" s="169" t="s">
        <v>3354</v>
      </c>
      <c r="F154" s="170" t="s">
        <v>3355</v>
      </c>
      <c r="G154" s="171" t="s">
        <v>493</v>
      </c>
      <c r="H154" s="172">
        <v>1</v>
      </c>
      <c r="I154" s="173"/>
      <c r="J154" s="174">
        <f>ROUND(I154*H154,2)</f>
        <v>0</v>
      </c>
      <c r="K154" s="175"/>
      <c r="L154" s="34"/>
      <c r="M154" s="176" t="s">
        <v>1</v>
      </c>
      <c r="N154" s="177" t="s">
        <v>42</v>
      </c>
      <c r="O154" s="59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273</v>
      </c>
      <c r="AT154" s="180" t="s">
        <v>173</v>
      </c>
      <c r="AU154" s="180" t="s">
        <v>86</v>
      </c>
      <c r="AY154" s="18" t="s">
        <v>170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84</v>
      </c>
      <c r="BK154" s="181">
        <f>ROUND(I154*H154,2)</f>
        <v>0</v>
      </c>
      <c r="BL154" s="18" t="s">
        <v>273</v>
      </c>
      <c r="BM154" s="180" t="s">
        <v>3356</v>
      </c>
    </row>
    <row r="155" spans="1:65" s="2" customFormat="1" ht="21.75" customHeight="1">
      <c r="A155" s="33"/>
      <c r="B155" s="167"/>
      <c r="C155" s="168" t="s">
        <v>280</v>
      </c>
      <c r="D155" s="168" t="s">
        <v>173</v>
      </c>
      <c r="E155" s="169" t="s">
        <v>3357</v>
      </c>
      <c r="F155" s="170" t="s">
        <v>3358</v>
      </c>
      <c r="G155" s="171" t="s">
        <v>297</v>
      </c>
      <c r="H155" s="172">
        <v>1</v>
      </c>
      <c r="I155" s="173"/>
      <c r="J155" s="174">
        <f>ROUND(I155*H155,2)</f>
        <v>0</v>
      </c>
      <c r="K155" s="175"/>
      <c r="L155" s="34"/>
      <c r="M155" s="176" t="s">
        <v>1</v>
      </c>
      <c r="N155" s="177" t="s">
        <v>42</v>
      </c>
      <c r="O155" s="59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0" t="s">
        <v>273</v>
      </c>
      <c r="AT155" s="180" t="s">
        <v>173</v>
      </c>
      <c r="AU155" s="180" t="s">
        <v>86</v>
      </c>
      <c r="AY155" s="18" t="s">
        <v>170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8" t="s">
        <v>84</v>
      </c>
      <c r="BK155" s="181">
        <f>ROUND(I155*H155,2)</f>
        <v>0</v>
      </c>
      <c r="BL155" s="18" t="s">
        <v>273</v>
      </c>
      <c r="BM155" s="180" t="s">
        <v>3359</v>
      </c>
    </row>
    <row r="156" spans="1:65" s="2" customFormat="1" ht="21.75" customHeight="1">
      <c r="A156" s="33"/>
      <c r="B156" s="167"/>
      <c r="C156" s="168" t="s">
        <v>285</v>
      </c>
      <c r="D156" s="168" t="s">
        <v>173</v>
      </c>
      <c r="E156" s="169" t="s">
        <v>1668</v>
      </c>
      <c r="F156" s="170" t="s">
        <v>1669</v>
      </c>
      <c r="G156" s="171" t="s">
        <v>297</v>
      </c>
      <c r="H156" s="172">
        <v>1</v>
      </c>
      <c r="I156" s="173"/>
      <c r="J156" s="174">
        <f>ROUND(I156*H156,2)</f>
        <v>0</v>
      </c>
      <c r="K156" s="175"/>
      <c r="L156" s="34"/>
      <c r="M156" s="176" t="s">
        <v>1</v>
      </c>
      <c r="N156" s="177" t="s">
        <v>42</v>
      </c>
      <c r="O156" s="59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0" t="s">
        <v>273</v>
      </c>
      <c r="AT156" s="180" t="s">
        <v>173</v>
      </c>
      <c r="AU156" s="180" t="s">
        <v>86</v>
      </c>
      <c r="AY156" s="18" t="s">
        <v>170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8" t="s">
        <v>84</v>
      </c>
      <c r="BK156" s="181">
        <f>ROUND(I156*H156,2)</f>
        <v>0</v>
      </c>
      <c r="BL156" s="18" t="s">
        <v>273</v>
      </c>
      <c r="BM156" s="180" t="s">
        <v>3360</v>
      </c>
    </row>
    <row r="157" spans="1:65" s="2" customFormat="1" ht="33" customHeight="1">
      <c r="A157" s="33"/>
      <c r="B157" s="167"/>
      <c r="C157" s="168" t="s">
        <v>289</v>
      </c>
      <c r="D157" s="168" t="s">
        <v>173</v>
      </c>
      <c r="E157" s="169" t="s">
        <v>3361</v>
      </c>
      <c r="F157" s="170" t="s">
        <v>3362</v>
      </c>
      <c r="G157" s="171" t="s">
        <v>190</v>
      </c>
      <c r="H157" s="172">
        <v>3.6999999999999998E-2</v>
      </c>
      <c r="I157" s="173"/>
      <c r="J157" s="174">
        <f>ROUND(I157*H157,2)</f>
        <v>0</v>
      </c>
      <c r="K157" s="175"/>
      <c r="L157" s="34"/>
      <c r="M157" s="176" t="s">
        <v>1</v>
      </c>
      <c r="N157" s="177" t="s">
        <v>42</v>
      </c>
      <c r="O157" s="59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0" t="s">
        <v>273</v>
      </c>
      <c r="AT157" s="180" t="s">
        <v>173</v>
      </c>
      <c r="AU157" s="180" t="s">
        <v>86</v>
      </c>
      <c r="AY157" s="18" t="s">
        <v>170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8" t="s">
        <v>84</v>
      </c>
      <c r="BK157" s="181">
        <f>ROUND(I157*H157,2)</f>
        <v>0</v>
      </c>
      <c r="BL157" s="18" t="s">
        <v>273</v>
      </c>
      <c r="BM157" s="180" t="s">
        <v>3363</v>
      </c>
    </row>
    <row r="158" spans="1:65" s="12" customFormat="1" ht="22.8" customHeight="1">
      <c r="B158" s="154"/>
      <c r="D158" s="155" t="s">
        <v>76</v>
      </c>
      <c r="E158" s="165" t="s">
        <v>1674</v>
      </c>
      <c r="F158" s="165" t="s">
        <v>1675</v>
      </c>
      <c r="I158" s="157"/>
      <c r="J158" s="166">
        <f>BK158</f>
        <v>0</v>
      </c>
      <c r="L158" s="154"/>
      <c r="M158" s="159"/>
      <c r="N158" s="160"/>
      <c r="O158" s="160"/>
      <c r="P158" s="161">
        <f>SUM(P159:P171)</f>
        <v>0</v>
      </c>
      <c r="Q158" s="160"/>
      <c r="R158" s="161">
        <f>SUM(R159:R171)</f>
        <v>0.11272000000000001</v>
      </c>
      <c r="S158" s="160"/>
      <c r="T158" s="162">
        <f>SUM(T159:T171)</f>
        <v>0</v>
      </c>
      <c r="AR158" s="155" t="s">
        <v>86</v>
      </c>
      <c r="AT158" s="163" t="s">
        <v>76</v>
      </c>
      <c r="AU158" s="163" t="s">
        <v>84</v>
      </c>
      <c r="AY158" s="155" t="s">
        <v>170</v>
      </c>
      <c r="BK158" s="164">
        <f>SUM(BK159:BK171)</f>
        <v>0</v>
      </c>
    </row>
    <row r="159" spans="1:65" s="2" customFormat="1" ht="21.75" customHeight="1">
      <c r="A159" s="33"/>
      <c r="B159" s="167"/>
      <c r="C159" s="168" t="s">
        <v>294</v>
      </c>
      <c r="D159" s="168" t="s">
        <v>173</v>
      </c>
      <c r="E159" s="169" t="s">
        <v>1679</v>
      </c>
      <c r="F159" s="170" t="s">
        <v>1680</v>
      </c>
      <c r="G159" s="171" t="s">
        <v>244</v>
      </c>
      <c r="H159" s="172">
        <v>152</v>
      </c>
      <c r="I159" s="173"/>
      <c r="J159" s="174">
        <f>ROUND(I159*H159,2)</f>
        <v>0</v>
      </c>
      <c r="K159" s="175"/>
      <c r="L159" s="34"/>
      <c r="M159" s="176" t="s">
        <v>1</v>
      </c>
      <c r="N159" s="177" t="s">
        <v>42</v>
      </c>
      <c r="O159" s="59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0" t="s">
        <v>273</v>
      </c>
      <c r="AT159" s="180" t="s">
        <v>173</v>
      </c>
      <c r="AU159" s="180" t="s">
        <v>86</v>
      </c>
      <c r="AY159" s="18" t="s">
        <v>170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8" t="s">
        <v>84</v>
      </c>
      <c r="BK159" s="181">
        <f>ROUND(I159*H159,2)</f>
        <v>0</v>
      </c>
      <c r="BL159" s="18" t="s">
        <v>273</v>
      </c>
      <c r="BM159" s="180" t="s">
        <v>3364</v>
      </c>
    </row>
    <row r="160" spans="1:65" s="2" customFormat="1" ht="21.75" customHeight="1">
      <c r="A160" s="33"/>
      <c r="B160" s="167"/>
      <c r="C160" s="168" t="s">
        <v>7</v>
      </c>
      <c r="D160" s="168" t="s">
        <v>173</v>
      </c>
      <c r="E160" s="169" t="s">
        <v>1682</v>
      </c>
      <c r="F160" s="170" t="s">
        <v>1683</v>
      </c>
      <c r="G160" s="171" t="s">
        <v>244</v>
      </c>
      <c r="H160" s="172">
        <v>12</v>
      </c>
      <c r="I160" s="173"/>
      <c r="J160" s="174">
        <f>ROUND(I160*H160,2)</f>
        <v>0</v>
      </c>
      <c r="K160" s="175"/>
      <c r="L160" s="34"/>
      <c r="M160" s="176" t="s">
        <v>1</v>
      </c>
      <c r="N160" s="177" t="s">
        <v>42</v>
      </c>
      <c r="O160" s="59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0" t="s">
        <v>273</v>
      </c>
      <c r="AT160" s="180" t="s">
        <v>173</v>
      </c>
      <c r="AU160" s="180" t="s">
        <v>86</v>
      </c>
      <c r="AY160" s="18" t="s">
        <v>170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84</v>
      </c>
      <c r="BK160" s="181">
        <f>ROUND(I160*H160,2)</f>
        <v>0</v>
      </c>
      <c r="BL160" s="18" t="s">
        <v>273</v>
      </c>
      <c r="BM160" s="180" t="s">
        <v>3365</v>
      </c>
    </row>
    <row r="161" spans="1:65" s="2" customFormat="1" ht="33" customHeight="1">
      <c r="A161" s="33"/>
      <c r="B161" s="167"/>
      <c r="C161" s="168" t="s">
        <v>304</v>
      </c>
      <c r="D161" s="168" t="s">
        <v>173</v>
      </c>
      <c r="E161" s="169" t="s">
        <v>1691</v>
      </c>
      <c r="F161" s="170" t="s">
        <v>1692</v>
      </c>
      <c r="G161" s="171" t="s">
        <v>244</v>
      </c>
      <c r="H161" s="172">
        <v>164</v>
      </c>
      <c r="I161" s="173"/>
      <c r="J161" s="174">
        <f>ROUND(I161*H161,2)</f>
        <v>0</v>
      </c>
      <c r="K161" s="175"/>
      <c r="L161" s="34"/>
      <c r="M161" s="176" t="s">
        <v>1</v>
      </c>
      <c r="N161" s="177" t="s">
        <v>42</v>
      </c>
      <c r="O161" s="59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273</v>
      </c>
      <c r="AT161" s="180" t="s">
        <v>173</v>
      </c>
      <c r="AU161" s="180" t="s">
        <v>86</v>
      </c>
      <c r="AY161" s="18" t="s">
        <v>170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8" t="s">
        <v>84</v>
      </c>
      <c r="BK161" s="181">
        <f>ROUND(I161*H161,2)</f>
        <v>0</v>
      </c>
      <c r="BL161" s="18" t="s">
        <v>273</v>
      </c>
      <c r="BM161" s="180" t="s">
        <v>3366</v>
      </c>
    </row>
    <row r="162" spans="1:65" s="14" customFormat="1" ht="10.199999999999999">
      <c r="B162" s="190"/>
      <c r="D162" s="183" t="s">
        <v>179</v>
      </c>
      <c r="E162" s="191" t="s">
        <v>1</v>
      </c>
      <c r="F162" s="192" t="s">
        <v>3367</v>
      </c>
      <c r="H162" s="193">
        <v>164</v>
      </c>
      <c r="I162" s="194"/>
      <c r="L162" s="190"/>
      <c r="M162" s="195"/>
      <c r="N162" s="196"/>
      <c r="O162" s="196"/>
      <c r="P162" s="196"/>
      <c r="Q162" s="196"/>
      <c r="R162" s="196"/>
      <c r="S162" s="196"/>
      <c r="T162" s="197"/>
      <c r="AT162" s="191" t="s">
        <v>179</v>
      </c>
      <c r="AU162" s="191" t="s">
        <v>86</v>
      </c>
      <c r="AV162" s="14" t="s">
        <v>86</v>
      </c>
      <c r="AW162" s="14" t="s">
        <v>32</v>
      </c>
      <c r="AX162" s="14" t="s">
        <v>77</v>
      </c>
      <c r="AY162" s="191" t="s">
        <v>170</v>
      </c>
    </row>
    <row r="163" spans="1:65" s="15" customFormat="1" ht="10.199999999999999">
      <c r="B163" s="198"/>
      <c r="D163" s="183" t="s">
        <v>179</v>
      </c>
      <c r="E163" s="199" t="s">
        <v>1</v>
      </c>
      <c r="F163" s="200" t="s">
        <v>198</v>
      </c>
      <c r="H163" s="201">
        <v>164</v>
      </c>
      <c r="I163" s="202"/>
      <c r="L163" s="198"/>
      <c r="M163" s="203"/>
      <c r="N163" s="204"/>
      <c r="O163" s="204"/>
      <c r="P163" s="204"/>
      <c r="Q163" s="204"/>
      <c r="R163" s="204"/>
      <c r="S163" s="204"/>
      <c r="T163" s="205"/>
      <c r="AT163" s="199" t="s">
        <v>179</v>
      </c>
      <c r="AU163" s="199" t="s">
        <v>86</v>
      </c>
      <c r="AV163" s="15" t="s">
        <v>177</v>
      </c>
      <c r="AW163" s="15" t="s">
        <v>32</v>
      </c>
      <c r="AX163" s="15" t="s">
        <v>84</v>
      </c>
      <c r="AY163" s="199" t="s">
        <v>170</v>
      </c>
    </row>
    <row r="164" spans="1:65" s="2" customFormat="1" ht="16.5" customHeight="1">
      <c r="A164" s="33"/>
      <c r="B164" s="167"/>
      <c r="C164" s="168" t="s">
        <v>314</v>
      </c>
      <c r="D164" s="168" t="s">
        <v>173</v>
      </c>
      <c r="E164" s="169" t="s">
        <v>1698</v>
      </c>
      <c r="F164" s="170" t="s">
        <v>1699</v>
      </c>
      <c r="G164" s="171" t="s">
        <v>244</v>
      </c>
      <c r="H164" s="172">
        <v>21</v>
      </c>
      <c r="I164" s="173"/>
      <c r="J164" s="174">
        <f>ROUND(I164*H164,2)</f>
        <v>0</v>
      </c>
      <c r="K164" s="175"/>
      <c r="L164" s="34"/>
      <c r="M164" s="176" t="s">
        <v>1</v>
      </c>
      <c r="N164" s="177" t="s">
        <v>42</v>
      </c>
      <c r="O164" s="59"/>
      <c r="P164" s="178">
        <f>O164*H164</f>
        <v>0</v>
      </c>
      <c r="Q164" s="178">
        <v>5.5000000000000003E-4</v>
      </c>
      <c r="R164" s="178">
        <f>Q164*H164</f>
        <v>1.1550000000000001E-2</v>
      </c>
      <c r="S164" s="178">
        <v>0</v>
      </c>
      <c r="T164" s="179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0" t="s">
        <v>273</v>
      </c>
      <c r="AT164" s="180" t="s">
        <v>173</v>
      </c>
      <c r="AU164" s="180" t="s">
        <v>86</v>
      </c>
      <c r="AY164" s="18" t="s">
        <v>170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84</v>
      </c>
      <c r="BK164" s="181">
        <f>ROUND(I164*H164,2)</f>
        <v>0</v>
      </c>
      <c r="BL164" s="18" t="s">
        <v>273</v>
      </c>
      <c r="BM164" s="180" t="s">
        <v>3368</v>
      </c>
    </row>
    <row r="165" spans="1:65" s="2" customFormat="1" ht="16.5" customHeight="1">
      <c r="A165" s="33"/>
      <c r="B165" s="167"/>
      <c r="C165" s="168" t="s">
        <v>319</v>
      </c>
      <c r="D165" s="168" t="s">
        <v>173</v>
      </c>
      <c r="E165" s="169" t="s">
        <v>1701</v>
      </c>
      <c r="F165" s="170" t="s">
        <v>1702</v>
      </c>
      <c r="G165" s="171" t="s">
        <v>244</v>
      </c>
      <c r="H165" s="172">
        <v>151</v>
      </c>
      <c r="I165" s="173"/>
      <c r="J165" s="174">
        <f>ROUND(I165*H165,2)</f>
        <v>0</v>
      </c>
      <c r="K165" s="175"/>
      <c r="L165" s="34"/>
      <c r="M165" s="176" t="s">
        <v>1</v>
      </c>
      <c r="N165" s="177" t="s">
        <v>42</v>
      </c>
      <c r="O165" s="59"/>
      <c r="P165" s="178">
        <f>O165*H165</f>
        <v>0</v>
      </c>
      <c r="Q165" s="178">
        <v>6.7000000000000002E-4</v>
      </c>
      <c r="R165" s="178">
        <f>Q165*H165</f>
        <v>0.10117000000000001</v>
      </c>
      <c r="S165" s="178">
        <v>0</v>
      </c>
      <c r="T165" s="179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0" t="s">
        <v>273</v>
      </c>
      <c r="AT165" s="180" t="s">
        <v>173</v>
      </c>
      <c r="AU165" s="180" t="s">
        <v>86</v>
      </c>
      <c r="AY165" s="18" t="s">
        <v>170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8" t="s">
        <v>84</v>
      </c>
      <c r="BK165" s="181">
        <f>ROUND(I165*H165,2)</f>
        <v>0</v>
      </c>
      <c r="BL165" s="18" t="s">
        <v>273</v>
      </c>
      <c r="BM165" s="180" t="s">
        <v>3369</v>
      </c>
    </row>
    <row r="166" spans="1:65" s="2" customFormat="1" ht="21.75" customHeight="1">
      <c r="A166" s="33"/>
      <c r="B166" s="167"/>
      <c r="C166" s="168" t="s">
        <v>324</v>
      </c>
      <c r="D166" s="168" t="s">
        <v>173</v>
      </c>
      <c r="E166" s="169" t="s">
        <v>1707</v>
      </c>
      <c r="F166" s="170" t="s">
        <v>1708</v>
      </c>
      <c r="G166" s="171" t="s">
        <v>297</v>
      </c>
      <c r="H166" s="172">
        <v>6</v>
      </c>
      <c r="I166" s="173"/>
      <c r="J166" s="174">
        <f>ROUND(I166*H166,2)</f>
        <v>0</v>
      </c>
      <c r="K166" s="175"/>
      <c r="L166" s="34"/>
      <c r="M166" s="176" t="s">
        <v>1</v>
      </c>
      <c r="N166" s="177" t="s">
        <v>42</v>
      </c>
      <c r="O166" s="59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0" t="s">
        <v>273</v>
      </c>
      <c r="AT166" s="180" t="s">
        <v>173</v>
      </c>
      <c r="AU166" s="180" t="s">
        <v>86</v>
      </c>
      <c r="AY166" s="18" t="s">
        <v>170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84</v>
      </c>
      <c r="BK166" s="181">
        <f>ROUND(I166*H166,2)</f>
        <v>0</v>
      </c>
      <c r="BL166" s="18" t="s">
        <v>273</v>
      </c>
      <c r="BM166" s="180" t="s">
        <v>3370</v>
      </c>
    </row>
    <row r="167" spans="1:65" s="2" customFormat="1" ht="21.75" customHeight="1">
      <c r="A167" s="33"/>
      <c r="B167" s="167"/>
      <c r="C167" s="168" t="s">
        <v>328</v>
      </c>
      <c r="D167" s="168" t="s">
        <v>173</v>
      </c>
      <c r="E167" s="169" t="s">
        <v>1710</v>
      </c>
      <c r="F167" s="170" t="s">
        <v>1711</v>
      </c>
      <c r="G167" s="171" t="s">
        <v>297</v>
      </c>
      <c r="H167" s="172">
        <v>32</v>
      </c>
      <c r="I167" s="173"/>
      <c r="J167" s="174">
        <f>ROUND(I167*H167,2)</f>
        <v>0</v>
      </c>
      <c r="K167" s="175"/>
      <c r="L167" s="34"/>
      <c r="M167" s="176" t="s">
        <v>1</v>
      </c>
      <c r="N167" s="177" t="s">
        <v>42</v>
      </c>
      <c r="O167" s="59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273</v>
      </c>
      <c r="AT167" s="180" t="s">
        <v>173</v>
      </c>
      <c r="AU167" s="180" t="s">
        <v>86</v>
      </c>
      <c r="AY167" s="18" t="s">
        <v>170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84</v>
      </c>
      <c r="BK167" s="181">
        <f>ROUND(I167*H167,2)</f>
        <v>0</v>
      </c>
      <c r="BL167" s="18" t="s">
        <v>273</v>
      </c>
      <c r="BM167" s="180" t="s">
        <v>3371</v>
      </c>
    </row>
    <row r="168" spans="1:65" s="2" customFormat="1" ht="21.75" customHeight="1">
      <c r="A168" s="33"/>
      <c r="B168" s="167"/>
      <c r="C168" s="168" t="s">
        <v>333</v>
      </c>
      <c r="D168" s="168" t="s">
        <v>173</v>
      </c>
      <c r="E168" s="169" t="s">
        <v>1713</v>
      </c>
      <c r="F168" s="170" t="s">
        <v>1714</v>
      </c>
      <c r="G168" s="171" t="s">
        <v>244</v>
      </c>
      <c r="H168" s="172">
        <v>172</v>
      </c>
      <c r="I168" s="173"/>
      <c r="J168" s="174">
        <f>ROUND(I168*H168,2)</f>
        <v>0</v>
      </c>
      <c r="K168" s="175"/>
      <c r="L168" s="34"/>
      <c r="M168" s="176" t="s">
        <v>1</v>
      </c>
      <c r="N168" s="177" t="s">
        <v>42</v>
      </c>
      <c r="O168" s="59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0" t="s">
        <v>273</v>
      </c>
      <c r="AT168" s="180" t="s">
        <v>173</v>
      </c>
      <c r="AU168" s="180" t="s">
        <v>86</v>
      </c>
      <c r="AY168" s="18" t="s">
        <v>170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8" t="s">
        <v>84</v>
      </c>
      <c r="BK168" s="181">
        <f>ROUND(I168*H168,2)</f>
        <v>0</v>
      </c>
      <c r="BL168" s="18" t="s">
        <v>273</v>
      </c>
      <c r="BM168" s="180" t="s">
        <v>3372</v>
      </c>
    </row>
    <row r="169" spans="1:65" s="14" customFormat="1" ht="10.199999999999999">
      <c r="B169" s="190"/>
      <c r="D169" s="183" t="s">
        <v>179</v>
      </c>
      <c r="E169" s="191" t="s">
        <v>1</v>
      </c>
      <c r="F169" s="192" t="s">
        <v>3373</v>
      </c>
      <c r="H169" s="193">
        <v>172</v>
      </c>
      <c r="I169" s="194"/>
      <c r="L169" s="190"/>
      <c r="M169" s="195"/>
      <c r="N169" s="196"/>
      <c r="O169" s="196"/>
      <c r="P169" s="196"/>
      <c r="Q169" s="196"/>
      <c r="R169" s="196"/>
      <c r="S169" s="196"/>
      <c r="T169" s="197"/>
      <c r="AT169" s="191" t="s">
        <v>179</v>
      </c>
      <c r="AU169" s="191" t="s">
        <v>86</v>
      </c>
      <c r="AV169" s="14" t="s">
        <v>86</v>
      </c>
      <c r="AW169" s="14" t="s">
        <v>32</v>
      </c>
      <c r="AX169" s="14" t="s">
        <v>77</v>
      </c>
      <c r="AY169" s="191" t="s">
        <v>170</v>
      </c>
    </row>
    <row r="170" spans="1:65" s="15" customFormat="1" ht="10.199999999999999">
      <c r="B170" s="198"/>
      <c r="D170" s="183" t="s">
        <v>179</v>
      </c>
      <c r="E170" s="199" t="s">
        <v>1</v>
      </c>
      <c r="F170" s="200" t="s">
        <v>198</v>
      </c>
      <c r="H170" s="201">
        <v>172</v>
      </c>
      <c r="I170" s="202"/>
      <c r="L170" s="198"/>
      <c r="M170" s="203"/>
      <c r="N170" s="204"/>
      <c r="O170" s="204"/>
      <c r="P170" s="204"/>
      <c r="Q170" s="204"/>
      <c r="R170" s="204"/>
      <c r="S170" s="204"/>
      <c r="T170" s="205"/>
      <c r="AT170" s="199" t="s">
        <v>179</v>
      </c>
      <c r="AU170" s="199" t="s">
        <v>86</v>
      </c>
      <c r="AV170" s="15" t="s">
        <v>177</v>
      </c>
      <c r="AW170" s="15" t="s">
        <v>32</v>
      </c>
      <c r="AX170" s="15" t="s">
        <v>84</v>
      </c>
      <c r="AY170" s="199" t="s">
        <v>170</v>
      </c>
    </row>
    <row r="171" spans="1:65" s="2" customFormat="1" ht="33" customHeight="1">
      <c r="A171" s="33"/>
      <c r="B171" s="167"/>
      <c r="C171" s="168" t="s">
        <v>337</v>
      </c>
      <c r="D171" s="168" t="s">
        <v>173</v>
      </c>
      <c r="E171" s="169" t="s">
        <v>1717</v>
      </c>
      <c r="F171" s="170" t="s">
        <v>1718</v>
      </c>
      <c r="G171" s="171" t="s">
        <v>190</v>
      </c>
      <c r="H171" s="172">
        <v>0.439</v>
      </c>
      <c r="I171" s="173"/>
      <c r="J171" s="174">
        <f>ROUND(I171*H171,2)</f>
        <v>0</v>
      </c>
      <c r="K171" s="175"/>
      <c r="L171" s="34"/>
      <c r="M171" s="176" t="s">
        <v>1</v>
      </c>
      <c r="N171" s="177" t="s">
        <v>42</v>
      </c>
      <c r="O171" s="59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0" t="s">
        <v>273</v>
      </c>
      <c r="AT171" s="180" t="s">
        <v>173</v>
      </c>
      <c r="AU171" s="180" t="s">
        <v>86</v>
      </c>
      <c r="AY171" s="18" t="s">
        <v>170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8" t="s">
        <v>84</v>
      </c>
      <c r="BK171" s="181">
        <f>ROUND(I171*H171,2)</f>
        <v>0</v>
      </c>
      <c r="BL171" s="18" t="s">
        <v>273</v>
      </c>
      <c r="BM171" s="180" t="s">
        <v>3374</v>
      </c>
    </row>
    <row r="172" spans="1:65" s="12" customFormat="1" ht="22.8" customHeight="1">
      <c r="B172" s="154"/>
      <c r="D172" s="155" t="s">
        <v>76</v>
      </c>
      <c r="E172" s="165" t="s">
        <v>1720</v>
      </c>
      <c r="F172" s="165" t="s">
        <v>1721</v>
      </c>
      <c r="I172" s="157"/>
      <c r="J172" s="166">
        <f>BK172</f>
        <v>0</v>
      </c>
      <c r="L172" s="154"/>
      <c r="M172" s="159"/>
      <c r="N172" s="160"/>
      <c r="O172" s="160"/>
      <c r="P172" s="161">
        <f>SUM(P173:P183)</f>
        <v>0</v>
      </c>
      <c r="Q172" s="160"/>
      <c r="R172" s="161">
        <f>SUM(R173:R183)</f>
        <v>0</v>
      </c>
      <c r="S172" s="160"/>
      <c r="T172" s="162">
        <f>SUM(T173:T183)</f>
        <v>0</v>
      </c>
      <c r="AR172" s="155" t="s">
        <v>86</v>
      </c>
      <c r="AT172" s="163" t="s">
        <v>76</v>
      </c>
      <c r="AU172" s="163" t="s">
        <v>84</v>
      </c>
      <c r="AY172" s="155" t="s">
        <v>170</v>
      </c>
      <c r="BK172" s="164">
        <f>SUM(BK173:BK183)</f>
        <v>0</v>
      </c>
    </row>
    <row r="173" spans="1:65" s="2" customFormat="1" ht="21.75" customHeight="1">
      <c r="A173" s="33"/>
      <c r="B173" s="167"/>
      <c r="C173" s="168" t="s">
        <v>342</v>
      </c>
      <c r="D173" s="168" t="s">
        <v>173</v>
      </c>
      <c r="E173" s="169" t="s">
        <v>1722</v>
      </c>
      <c r="F173" s="170" t="s">
        <v>1723</v>
      </c>
      <c r="G173" s="171" t="s">
        <v>297</v>
      </c>
      <c r="H173" s="172">
        <v>2</v>
      </c>
      <c r="I173" s="173"/>
      <c r="J173" s="174">
        <f t="shared" ref="J173:J183" si="20">ROUND(I173*H173,2)</f>
        <v>0</v>
      </c>
      <c r="K173" s="175"/>
      <c r="L173" s="34"/>
      <c r="M173" s="176" t="s">
        <v>1</v>
      </c>
      <c r="N173" s="177" t="s">
        <v>42</v>
      </c>
      <c r="O173" s="59"/>
      <c r="P173" s="178">
        <f t="shared" ref="P173:P183" si="21">O173*H173</f>
        <v>0</v>
      </c>
      <c r="Q173" s="178">
        <v>0</v>
      </c>
      <c r="R173" s="178">
        <f t="shared" ref="R173:R183" si="22">Q173*H173</f>
        <v>0</v>
      </c>
      <c r="S173" s="178">
        <v>0</v>
      </c>
      <c r="T173" s="179">
        <f t="shared" ref="T173:T183" si="23"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0" t="s">
        <v>273</v>
      </c>
      <c r="AT173" s="180" t="s">
        <v>173</v>
      </c>
      <c r="AU173" s="180" t="s">
        <v>86</v>
      </c>
      <c r="AY173" s="18" t="s">
        <v>170</v>
      </c>
      <c r="BE173" s="181">
        <f t="shared" ref="BE173:BE183" si="24">IF(N173="základní",J173,0)</f>
        <v>0</v>
      </c>
      <c r="BF173" s="181">
        <f t="shared" ref="BF173:BF183" si="25">IF(N173="snížená",J173,0)</f>
        <v>0</v>
      </c>
      <c r="BG173" s="181">
        <f t="shared" ref="BG173:BG183" si="26">IF(N173="zákl. přenesená",J173,0)</f>
        <v>0</v>
      </c>
      <c r="BH173" s="181">
        <f t="shared" ref="BH173:BH183" si="27">IF(N173="sníž. přenesená",J173,0)</f>
        <v>0</v>
      </c>
      <c r="BI173" s="181">
        <f t="shared" ref="BI173:BI183" si="28">IF(N173="nulová",J173,0)</f>
        <v>0</v>
      </c>
      <c r="BJ173" s="18" t="s">
        <v>84</v>
      </c>
      <c r="BK173" s="181">
        <f t="shared" ref="BK173:BK183" si="29">ROUND(I173*H173,2)</f>
        <v>0</v>
      </c>
      <c r="BL173" s="18" t="s">
        <v>273</v>
      </c>
      <c r="BM173" s="180" t="s">
        <v>3375</v>
      </c>
    </row>
    <row r="174" spans="1:65" s="2" customFormat="1" ht="21.75" customHeight="1">
      <c r="A174" s="33"/>
      <c r="B174" s="167"/>
      <c r="C174" s="168" t="s">
        <v>346</v>
      </c>
      <c r="D174" s="168" t="s">
        <v>173</v>
      </c>
      <c r="E174" s="169" t="s">
        <v>1728</v>
      </c>
      <c r="F174" s="170" t="s">
        <v>1729</v>
      </c>
      <c r="G174" s="171" t="s">
        <v>297</v>
      </c>
      <c r="H174" s="172">
        <v>18</v>
      </c>
      <c r="I174" s="173"/>
      <c r="J174" s="174">
        <f t="shared" si="20"/>
        <v>0</v>
      </c>
      <c r="K174" s="175"/>
      <c r="L174" s="34"/>
      <c r="M174" s="176" t="s">
        <v>1</v>
      </c>
      <c r="N174" s="177" t="s">
        <v>42</v>
      </c>
      <c r="O174" s="59"/>
      <c r="P174" s="178">
        <f t="shared" si="21"/>
        <v>0</v>
      </c>
      <c r="Q174" s="178">
        <v>0</v>
      </c>
      <c r="R174" s="178">
        <f t="shared" si="22"/>
        <v>0</v>
      </c>
      <c r="S174" s="178">
        <v>0</v>
      </c>
      <c r="T174" s="179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0" t="s">
        <v>273</v>
      </c>
      <c r="AT174" s="180" t="s">
        <v>173</v>
      </c>
      <c r="AU174" s="180" t="s">
        <v>86</v>
      </c>
      <c r="AY174" s="18" t="s">
        <v>170</v>
      </c>
      <c r="BE174" s="181">
        <f t="shared" si="24"/>
        <v>0</v>
      </c>
      <c r="BF174" s="181">
        <f t="shared" si="25"/>
        <v>0</v>
      </c>
      <c r="BG174" s="181">
        <f t="shared" si="26"/>
        <v>0</v>
      </c>
      <c r="BH174" s="181">
        <f t="shared" si="27"/>
        <v>0</v>
      </c>
      <c r="BI174" s="181">
        <f t="shared" si="28"/>
        <v>0</v>
      </c>
      <c r="BJ174" s="18" t="s">
        <v>84</v>
      </c>
      <c r="BK174" s="181">
        <f t="shared" si="29"/>
        <v>0</v>
      </c>
      <c r="BL174" s="18" t="s">
        <v>273</v>
      </c>
      <c r="BM174" s="180" t="s">
        <v>3376</v>
      </c>
    </row>
    <row r="175" spans="1:65" s="2" customFormat="1" ht="21.75" customHeight="1">
      <c r="A175" s="33"/>
      <c r="B175" s="167"/>
      <c r="C175" s="168" t="s">
        <v>350</v>
      </c>
      <c r="D175" s="168" t="s">
        <v>173</v>
      </c>
      <c r="E175" s="169" t="s">
        <v>1734</v>
      </c>
      <c r="F175" s="170" t="s">
        <v>3377</v>
      </c>
      <c r="G175" s="171" t="s">
        <v>297</v>
      </c>
      <c r="H175" s="172">
        <v>19</v>
      </c>
      <c r="I175" s="173"/>
      <c r="J175" s="174">
        <f t="shared" si="20"/>
        <v>0</v>
      </c>
      <c r="K175" s="175"/>
      <c r="L175" s="34"/>
      <c r="M175" s="176" t="s">
        <v>1</v>
      </c>
      <c r="N175" s="177" t="s">
        <v>42</v>
      </c>
      <c r="O175" s="59"/>
      <c r="P175" s="178">
        <f t="shared" si="21"/>
        <v>0</v>
      </c>
      <c r="Q175" s="178">
        <v>0</v>
      </c>
      <c r="R175" s="178">
        <f t="shared" si="22"/>
        <v>0</v>
      </c>
      <c r="S175" s="178">
        <v>0</v>
      </c>
      <c r="T175" s="179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0" t="s">
        <v>273</v>
      </c>
      <c r="AT175" s="180" t="s">
        <v>173</v>
      </c>
      <c r="AU175" s="180" t="s">
        <v>86</v>
      </c>
      <c r="AY175" s="18" t="s">
        <v>170</v>
      </c>
      <c r="BE175" s="181">
        <f t="shared" si="24"/>
        <v>0</v>
      </c>
      <c r="BF175" s="181">
        <f t="shared" si="25"/>
        <v>0</v>
      </c>
      <c r="BG175" s="181">
        <f t="shared" si="26"/>
        <v>0</v>
      </c>
      <c r="BH175" s="181">
        <f t="shared" si="27"/>
        <v>0</v>
      </c>
      <c r="BI175" s="181">
        <f t="shared" si="28"/>
        <v>0</v>
      </c>
      <c r="BJ175" s="18" t="s">
        <v>84</v>
      </c>
      <c r="BK175" s="181">
        <f t="shared" si="29"/>
        <v>0</v>
      </c>
      <c r="BL175" s="18" t="s">
        <v>273</v>
      </c>
      <c r="BM175" s="180" t="s">
        <v>3378</v>
      </c>
    </row>
    <row r="176" spans="1:65" s="2" customFormat="1" ht="21.75" customHeight="1">
      <c r="A176" s="33"/>
      <c r="B176" s="167"/>
      <c r="C176" s="168" t="s">
        <v>355</v>
      </c>
      <c r="D176" s="168" t="s">
        <v>173</v>
      </c>
      <c r="E176" s="169" t="s">
        <v>1746</v>
      </c>
      <c r="F176" s="170" t="s">
        <v>1747</v>
      </c>
      <c r="G176" s="171" t="s">
        <v>297</v>
      </c>
      <c r="H176" s="172">
        <v>1</v>
      </c>
      <c r="I176" s="173"/>
      <c r="J176" s="174">
        <f t="shared" si="20"/>
        <v>0</v>
      </c>
      <c r="K176" s="175"/>
      <c r="L176" s="34"/>
      <c r="M176" s="176" t="s">
        <v>1</v>
      </c>
      <c r="N176" s="177" t="s">
        <v>42</v>
      </c>
      <c r="O176" s="59"/>
      <c r="P176" s="178">
        <f t="shared" si="21"/>
        <v>0</v>
      </c>
      <c r="Q176" s="178">
        <v>0</v>
      </c>
      <c r="R176" s="178">
        <f t="shared" si="22"/>
        <v>0</v>
      </c>
      <c r="S176" s="178">
        <v>0</v>
      </c>
      <c r="T176" s="179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0" t="s">
        <v>273</v>
      </c>
      <c r="AT176" s="180" t="s">
        <v>173</v>
      </c>
      <c r="AU176" s="180" t="s">
        <v>86</v>
      </c>
      <c r="AY176" s="18" t="s">
        <v>170</v>
      </c>
      <c r="BE176" s="181">
        <f t="shared" si="24"/>
        <v>0</v>
      </c>
      <c r="BF176" s="181">
        <f t="shared" si="25"/>
        <v>0</v>
      </c>
      <c r="BG176" s="181">
        <f t="shared" si="26"/>
        <v>0</v>
      </c>
      <c r="BH176" s="181">
        <f t="shared" si="27"/>
        <v>0</v>
      </c>
      <c r="BI176" s="181">
        <f t="shared" si="28"/>
        <v>0</v>
      </c>
      <c r="BJ176" s="18" t="s">
        <v>84</v>
      </c>
      <c r="BK176" s="181">
        <f t="shared" si="29"/>
        <v>0</v>
      </c>
      <c r="BL176" s="18" t="s">
        <v>273</v>
      </c>
      <c r="BM176" s="180" t="s">
        <v>3379</v>
      </c>
    </row>
    <row r="177" spans="1:65" s="2" customFormat="1" ht="21.75" customHeight="1">
      <c r="A177" s="33"/>
      <c r="B177" s="167"/>
      <c r="C177" s="168" t="s">
        <v>359</v>
      </c>
      <c r="D177" s="168" t="s">
        <v>173</v>
      </c>
      <c r="E177" s="169" t="s">
        <v>1752</v>
      </c>
      <c r="F177" s="170" t="s">
        <v>1753</v>
      </c>
      <c r="G177" s="171" t="s">
        <v>297</v>
      </c>
      <c r="H177" s="172">
        <v>18</v>
      </c>
      <c r="I177" s="173"/>
      <c r="J177" s="174">
        <f t="shared" si="20"/>
        <v>0</v>
      </c>
      <c r="K177" s="175"/>
      <c r="L177" s="34"/>
      <c r="M177" s="176" t="s">
        <v>1</v>
      </c>
      <c r="N177" s="177" t="s">
        <v>42</v>
      </c>
      <c r="O177" s="59"/>
      <c r="P177" s="178">
        <f t="shared" si="21"/>
        <v>0</v>
      </c>
      <c r="Q177" s="178">
        <v>0</v>
      </c>
      <c r="R177" s="178">
        <f t="shared" si="22"/>
        <v>0</v>
      </c>
      <c r="S177" s="178">
        <v>0</v>
      </c>
      <c r="T177" s="179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0" t="s">
        <v>273</v>
      </c>
      <c r="AT177" s="180" t="s">
        <v>173</v>
      </c>
      <c r="AU177" s="180" t="s">
        <v>86</v>
      </c>
      <c r="AY177" s="18" t="s">
        <v>170</v>
      </c>
      <c r="BE177" s="181">
        <f t="shared" si="24"/>
        <v>0</v>
      </c>
      <c r="BF177" s="181">
        <f t="shared" si="25"/>
        <v>0</v>
      </c>
      <c r="BG177" s="181">
        <f t="shared" si="26"/>
        <v>0</v>
      </c>
      <c r="BH177" s="181">
        <f t="shared" si="27"/>
        <v>0</v>
      </c>
      <c r="BI177" s="181">
        <f t="shared" si="28"/>
        <v>0</v>
      </c>
      <c r="BJ177" s="18" t="s">
        <v>84</v>
      </c>
      <c r="BK177" s="181">
        <f t="shared" si="29"/>
        <v>0</v>
      </c>
      <c r="BL177" s="18" t="s">
        <v>273</v>
      </c>
      <c r="BM177" s="180" t="s">
        <v>3380</v>
      </c>
    </row>
    <row r="178" spans="1:65" s="2" customFormat="1" ht="33" customHeight="1">
      <c r="A178" s="33"/>
      <c r="B178" s="167"/>
      <c r="C178" s="168" t="s">
        <v>364</v>
      </c>
      <c r="D178" s="168" t="s">
        <v>173</v>
      </c>
      <c r="E178" s="169" t="s">
        <v>3381</v>
      </c>
      <c r="F178" s="170" t="s">
        <v>3382</v>
      </c>
      <c r="G178" s="171" t="s">
        <v>297</v>
      </c>
      <c r="H178" s="172">
        <v>1</v>
      </c>
      <c r="I178" s="173"/>
      <c r="J178" s="174">
        <f t="shared" si="20"/>
        <v>0</v>
      </c>
      <c r="K178" s="175"/>
      <c r="L178" s="34"/>
      <c r="M178" s="176" t="s">
        <v>1</v>
      </c>
      <c r="N178" s="177" t="s">
        <v>42</v>
      </c>
      <c r="O178" s="59"/>
      <c r="P178" s="178">
        <f t="shared" si="21"/>
        <v>0</v>
      </c>
      <c r="Q178" s="178">
        <v>0</v>
      </c>
      <c r="R178" s="178">
        <f t="shared" si="22"/>
        <v>0</v>
      </c>
      <c r="S178" s="178">
        <v>0</v>
      </c>
      <c r="T178" s="179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0" t="s">
        <v>273</v>
      </c>
      <c r="AT178" s="180" t="s">
        <v>173</v>
      </c>
      <c r="AU178" s="180" t="s">
        <v>86</v>
      </c>
      <c r="AY178" s="18" t="s">
        <v>170</v>
      </c>
      <c r="BE178" s="181">
        <f t="shared" si="24"/>
        <v>0</v>
      </c>
      <c r="BF178" s="181">
        <f t="shared" si="25"/>
        <v>0</v>
      </c>
      <c r="BG178" s="181">
        <f t="shared" si="26"/>
        <v>0</v>
      </c>
      <c r="BH178" s="181">
        <f t="shared" si="27"/>
        <v>0</v>
      </c>
      <c r="BI178" s="181">
        <f t="shared" si="28"/>
        <v>0</v>
      </c>
      <c r="BJ178" s="18" t="s">
        <v>84</v>
      </c>
      <c r="BK178" s="181">
        <f t="shared" si="29"/>
        <v>0</v>
      </c>
      <c r="BL178" s="18" t="s">
        <v>273</v>
      </c>
      <c r="BM178" s="180" t="s">
        <v>3383</v>
      </c>
    </row>
    <row r="179" spans="1:65" s="2" customFormat="1" ht="21.75" customHeight="1">
      <c r="A179" s="33"/>
      <c r="B179" s="167"/>
      <c r="C179" s="168" t="s">
        <v>372</v>
      </c>
      <c r="D179" s="168" t="s">
        <v>173</v>
      </c>
      <c r="E179" s="169" t="s">
        <v>1755</v>
      </c>
      <c r="F179" s="170" t="s">
        <v>1756</v>
      </c>
      <c r="G179" s="171" t="s">
        <v>297</v>
      </c>
      <c r="H179" s="172">
        <v>21</v>
      </c>
      <c r="I179" s="173"/>
      <c r="J179" s="174">
        <f t="shared" si="20"/>
        <v>0</v>
      </c>
      <c r="K179" s="175"/>
      <c r="L179" s="34"/>
      <c r="M179" s="176" t="s">
        <v>1</v>
      </c>
      <c r="N179" s="177" t="s">
        <v>42</v>
      </c>
      <c r="O179" s="59"/>
      <c r="P179" s="178">
        <f t="shared" si="21"/>
        <v>0</v>
      </c>
      <c r="Q179" s="178">
        <v>0</v>
      </c>
      <c r="R179" s="178">
        <f t="shared" si="22"/>
        <v>0</v>
      </c>
      <c r="S179" s="178">
        <v>0</v>
      </c>
      <c r="T179" s="179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0" t="s">
        <v>273</v>
      </c>
      <c r="AT179" s="180" t="s">
        <v>173</v>
      </c>
      <c r="AU179" s="180" t="s">
        <v>86</v>
      </c>
      <c r="AY179" s="18" t="s">
        <v>170</v>
      </c>
      <c r="BE179" s="181">
        <f t="shared" si="24"/>
        <v>0</v>
      </c>
      <c r="BF179" s="181">
        <f t="shared" si="25"/>
        <v>0</v>
      </c>
      <c r="BG179" s="181">
        <f t="shared" si="26"/>
        <v>0</v>
      </c>
      <c r="BH179" s="181">
        <f t="shared" si="27"/>
        <v>0</v>
      </c>
      <c r="BI179" s="181">
        <f t="shared" si="28"/>
        <v>0</v>
      </c>
      <c r="BJ179" s="18" t="s">
        <v>84</v>
      </c>
      <c r="BK179" s="181">
        <f t="shared" si="29"/>
        <v>0</v>
      </c>
      <c r="BL179" s="18" t="s">
        <v>273</v>
      </c>
      <c r="BM179" s="180" t="s">
        <v>3384</v>
      </c>
    </row>
    <row r="180" spans="1:65" s="2" customFormat="1" ht="21.75" customHeight="1">
      <c r="A180" s="33"/>
      <c r="B180" s="167"/>
      <c r="C180" s="168" t="s">
        <v>379</v>
      </c>
      <c r="D180" s="168" t="s">
        <v>173</v>
      </c>
      <c r="E180" s="169" t="s">
        <v>3385</v>
      </c>
      <c r="F180" s="170" t="s">
        <v>3386</v>
      </c>
      <c r="G180" s="171" t="s">
        <v>297</v>
      </c>
      <c r="H180" s="172">
        <v>1</v>
      </c>
      <c r="I180" s="173"/>
      <c r="J180" s="174">
        <f t="shared" si="20"/>
        <v>0</v>
      </c>
      <c r="K180" s="175"/>
      <c r="L180" s="34"/>
      <c r="M180" s="176" t="s">
        <v>1</v>
      </c>
      <c r="N180" s="177" t="s">
        <v>42</v>
      </c>
      <c r="O180" s="59"/>
      <c r="P180" s="178">
        <f t="shared" si="21"/>
        <v>0</v>
      </c>
      <c r="Q180" s="178">
        <v>0</v>
      </c>
      <c r="R180" s="178">
        <f t="shared" si="22"/>
        <v>0</v>
      </c>
      <c r="S180" s="178">
        <v>0</v>
      </c>
      <c r="T180" s="179">
        <f t="shared" si="2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0" t="s">
        <v>273</v>
      </c>
      <c r="AT180" s="180" t="s">
        <v>173</v>
      </c>
      <c r="AU180" s="180" t="s">
        <v>86</v>
      </c>
      <c r="AY180" s="18" t="s">
        <v>170</v>
      </c>
      <c r="BE180" s="181">
        <f t="shared" si="24"/>
        <v>0</v>
      </c>
      <c r="BF180" s="181">
        <f t="shared" si="25"/>
        <v>0</v>
      </c>
      <c r="BG180" s="181">
        <f t="shared" si="26"/>
        <v>0</v>
      </c>
      <c r="BH180" s="181">
        <f t="shared" si="27"/>
        <v>0</v>
      </c>
      <c r="BI180" s="181">
        <f t="shared" si="28"/>
        <v>0</v>
      </c>
      <c r="BJ180" s="18" t="s">
        <v>84</v>
      </c>
      <c r="BK180" s="181">
        <f t="shared" si="29"/>
        <v>0</v>
      </c>
      <c r="BL180" s="18" t="s">
        <v>273</v>
      </c>
      <c r="BM180" s="180" t="s">
        <v>3387</v>
      </c>
    </row>
    <row r="181" spans="1:65" s="2" customFormat="1" ht="21.75" customHeight="1">
      <c r="A181" s="33"/>
      <c r="B181" s="167"/>
      <c r="C181" s="168" t="s">
        <v>384</v>
      </c>
      <c r="D181" s="168" t="s">
        <v>173</v>
      </c>
      <c r="E181" s="169" t="s">
        <v>1764</v>
      </c>
      <c r="F181" s="170" t="s">
        <v>1765</v>
      </c>
      <c r="G181" s="171" t="s">
        <v>297</v>
      </c>
      <c r="H181" s="172">
        <v>2</v>
      </c>
      <c r="I181" s="173"/>
      <c r="J181" s="174">
        <f t="shared" si="20"/>
        <v>0</v>
      </c>
      <c r="K181" s="175"/>
      <c r="L181" s="34"/>
      <c r="M181" s="176" t="s">
        <v>1</v>
      </c>
      <c r="N181" s="177" t="s">
        <v>42</v>
      </c>
      <c r="O181" s="59"/>
      <c r="P181" s="178">
        <f t="shared" si="21"/>
        <v>0</v>
      </c>
      <c r="Q181" s="178">
        <v>0</v>
      </c>
      <c r="R181" s="178">
        <f t="shared" si="22"/>
        <v>0</v>
      </c>
      <c r="S181" s="178">
        <v>0</v>
      </c>
      <c r="T181" s="179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0" t="s">
        <v>273</v>
      </c>
      <c r="AT181" s="180" t="s">
        <v>173</v>
      </c>
      <c r="AU181" s="180" t="s">
        <v>86</v>
      </c>
      <c r="AY181" s="18" t="s">
        <v>170</v>
      </c>
      <c r="BE181" s="181">
        <f t="shared" si="24"/>
        <v>0</v>
      </c>
      <c r="BF181" s="181">
        <f t="shared" si="25"/>
        <v>0</v>
      </c>
      <c r="BG181" s="181">
        <f t="shared" si="26"/>
        <v>0</v>
      </c>
      <c r="BH181" s="181">
        <f t="shared" si="27"/>
        <v>0</v>
      </c>
      <c r="BI181" s="181">
        <f t="shared" si="28"/>
        <v>0</v>
      </c>
      <c r="BJ181" s="18" t="s">
        <v>84</v>
      </c>
      <c r="BK181" s="181">
        <f t="shared" si="29"/>
        <v>0</v>
      </c>
      <c r="BL181" s="18" t="s">
        <v>273</v>
      </c>
      <c r="BM181" s="180" t="s">
        <v>3388</v>
      </c>
    </row>
    <row r="182" spans="1:65" s="2" customFormat="1" ht="33" customHeight="1">
      <c r="A182" s="33"/>
      <c r="B182" s="167"/>
      <c r="C182" s="168" t="s">
        <v>393</v>
      </c>
      <c r="D182" s="168" t="s">
        <v>173</v>
      </c>
      <c r="E182" s="169" t="s">
        <v>1776</v>
      </c>
      <c r="F182" s="170" t="s">
        <v>1777</v>
      </c>
      <c r="G182" s="171" t="s">
        <v>297</v>
      </c>
      <c r="H182" s="172">
        <v>1</v>
      </c>
      <c r="I182" s="173"/>
      <c r="J182" s="174">
        <f t="shared" si="20"/>
        <v>0</v>
      </c>
      <c r="K182" s="175"/>
      <c r="L182" s="34"/>
      <c r="M182" s="176" t="s">
        <v>1</v>
      </c>
      <c r="N182" s="177" t="s">
        <v>42</v>
      </c>
      <c r="O182" s="59"/>
      <c r="P182" s="178">
        <f t="shared" si="21"/>
        <v>0</v>
      </c>
      <c r="Q182" s="178">
        <v>0</v>
      </c>
      <c r="R182" s="178">
        <f t="shared" si="22"/>
        <v>0</v>
      </c>
      <c r="S182" s="178">
        <v>0</v>
      </c>
      <c r="T182" s="179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0" t="s">
        <v>273</v>
      </c>
      <c r="AT182" s="180" t="s">
        <v>173</v>
      </c>
      <c r="AU182" s="180" t="s">
        <v>86</v>
      </c>
      <c r="AY182" s="18" t="s">
        <v>170</v>
      </c>
      <c r="BE182" s="181">
        <f t="shared" si="24"/>
        <v>0</v>
      </c>
      <c r="BF182" s="181">
        <f t="shared" si="25"/>
        <v>0</v>
      </c>
      <c r="BG182" s="181">
        <f t="shared" si="26"/>
        <v>0</v>
      </c>
      <c r="BH182" s="181">
        <f t="shared" si="27"/>
        <v>0</v>
      </c>
      <c r="BI182" s="181">
        <f t="shared" si="28"/>
        <v>0</v>
      </c>
      <c r="BJ182" s="18" t="s">
        <v>84</v>
      </c>
      <c r="BK182" s="181">
        <f t="shared" si="29"/>
        <v>0</v>
      </c>
      <c r="BL182" s="18" t="s">
        <v>273</v>
      </c>
      <c r="BM182" s="180" t="s">
        <v>3389</v>
      </c>
    </row>
    <row r="183" spans="1:65" s="2" customFormat="1" ht="33" customHeight="1">
      <c r="A183" s="33"/>
      <c r="B183" s="167"/>
      <c r="C183" s="168" t="s">
        <v>399</v>
      </c>
      <c r="D183" s="168" t="s">
        <v>173</v>
      </c>
      <c r="E183" s="169" t="s">
        <v>1785</v>
      </c>
      <c r="F183" s="170" t="s">
        <v>1786</v>
      </c>
      <c r="G183" s="171" t="s">
        <v>190</v>
      </c>
      <c r="H183" s="172">
        <v>2.1000000000000001E-2</v>
      </c>
      <c r="I183" s="173"/>
      <c r="J183" s="174">
        <f t="shared" si="20"/>
        <v>0</v>
      </c>
      <c r="K183" s="175"/>
      <c r="L183" s="34"/>
      <c r="M183" s="176" t="s">
        <v>1</v>
      </c>
      <c r="N183" s="177" t="s">
        <v>42</v>
      </c>
      <c r="O183" s="59"/>
      <c r="P183" s="178">
        <f t="shared" si="21"/>
        <v>0</v>
      </c>
      <c r="Q183" s="178">
        <v>0</v>
      </c>
      <c r="R183" s="178">
        <f t="shared" si="22"/>
        <v>0</v>
      </c>
      <c r="S183" s="178">
        <v>0</v>
      </c>
      <c r="T183" s="179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0" t="s">
        <v>273</v>
      </c>
      <c r="AT183" s="180" t="s">
        <v>173</v>
      </c>
      <c r="AU183" s="180" t="s">
        <v>86</v>
      </c>
      <c r="AY183" s="18" t="s">
        <v>170</v>
      </c>
      <c r="BE183" s="181">
        <f t="shared" si="24"/>
        <v>0</v>
      </c>
      <c r="BF183" s="181">
        <f t="shared" si="25"/>
        <v>0</v>
      </c>
      <c r="BG183" s="181">
        <f t="shared" si="26"/>
        <v>0</v>
      </c>
      <c r="BH183" s="181">
        <f t="shared" si="27"/>
        <v>0</v>
      </c>
      <c r="BI183" s="181">
        <f t="shared" si="28"/>
        <v>0</v>
      </c>
      <c r="BJ183" s="18" t="s">
        <v>84</v>
      </c>
      <c r="BK183" s="181">
        <f t="shared" si="29"/>
        <v>0</v>
      </c>
      <c r="BL183" s="18" t="s">
        <v>273</v>
      </c>
      <c r="BM183" s="180" t="s">
        <v>3390</v>
      </c>
    </row>
    <row r="184" spans="1:65" s="12" customFormat="1" ht="22.8" customHeight="1">
      <c r="B184" s="154"/>
      <c r="D184" s="155" t="s">
        <v>76</v>
      </c>
      <c r="E184" s="165" t="s">
        <v>1788</v>
      </c>
      <c r="F184" s="165" t="s">
        <v>1789</v>
      </c>
      <c r="I184" s="157"/>
      <c r="J184" s="166">
        <f>BK184</f>
        <v>0</v>
      </c>
      <c r="L184" s="154"/>
      <c r="M184" s="159"/>
      <c r="N184" s="160"/>
      <c r="O184" s="160"/>
      <c r="P184" s="161">
        <f>SUM(P185:P193)</f>
        <v>0</v>
      </c>
      <c r="Q184" s="160"/>
      <c r="R184" s="161">
        <f>SUM(R185:R193)</f>
        <v>0</v>
      </c>
      <c r="S184" s="160"/>
      <c r="T184" s="162">
        <f>SUM(T185:T193)</f>
        <v>0</v>
      </c>
      <c r="AR184" s="155" t="s">
        <v>86</v>
      </c>
      <c r="AT184" s="163" t="s">
        <v>76</v>
      </c>
      <c r="AU184" s="163" t="s">
        <v>84</v>
      </c>
      <c r="AY184" s="155" t="s">
        <v>170</v>
      </c>
      <c r="BK184" s="164">
        <f>SUM(BK185:BK193)</f>
        <v>0</v>
      </c>
    </row>
    <row r="185" spans="1:65" s="2" customFormat="1" ht="44.25" customHeight="1">
      <c r="A185" s="33"/>
      <c r="B185" s="167"/>
      <c r="C185" s="168" t="s">
        <v>405</v>
      </c>
      <c r="D185" s="168" t="s">
        <v>173</v>
      </c>
      <c r="E185" s="169" t="s">
        <v>3391</v>
      </c>
      <c r="F185" s="170" t="s">
        <v>3392</v>
      </c>
      <c r="G185" s="171" t="s">
        <v>297</v>
      </c>
      <c r="H185" s="172">
        <v>7</v>
      </c>
      <c r="I185" s="173"/>
      <c r="J185" s="174">
        <f t="shared" ref="J185:J193" si="30">ROUND(I185*H185,2)</f>
        <v>0</v>
      </c>
      <c r="K185" s="175"/>
      <c r="L185" s="34"/>
      <c r="M185" s="176" t="s">
        <v>1</v>
      </c>
      <c r="N185" s="177" t="s">
        <v>42</v>
      </c>
      <c r="O185" s="59"/>
      <c r="P185" s="178">
        <f t="shared" ref="P185:P193" si="31">O185*H185</f>
        <v>0</v>
      </c>
      <c r="Q185" s="178">
        <v>0</v>
      </c>
      <c r="R185" s="178">
        <f t="shared" ref="R185:R193" si="32">Q185*H185</f>
        <v>0</v>
      </c>
      <c r="S185" s="178">
        <v>0</v>
      </c>
      <c r="T185" s="179">
        <f t="shared" ref="T185:T193" si="33"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0" t="s">
        <v>273</v>
      </c>
      <c r="AT185" s="180" t="s">
        <v>173</v>
      </c>
      <c r="AU185" s="180" t="s">
        <v>86</v>
      </c>
      <c r="AY185" s="18" t="s">
        <v>170</v>
      </c>
      <c r="BE185" s="181">
        <f t="shared" ref="BE185:BE193" si="34">IF(N185="základní",J185,0)</f>
        <v>0</v>
      </c>
      <c r="BF185" s="181">
        <f t="shared" ref="BF185:BF193" si="35">IF(N185="snížená",J185,0)</f>
        <v>0</v>
      </c>
      <c r="BG185" s="181">
        <f t="shared" ref="BG185:BG193" si="36">IF(N185="zákl. přenesená",J185,0)</f>
        <v>0</v>
      </c>
      <c r="BH185" s="181">
        <f t="shared" ref="BH185:BH193" si="37">IF(N185="sníž. přenesená",J185,0)</f>
        <v>0</v>
      </c>
      <c r="BI185" s="181">
        <f t="shared" ref="BI185:BI193" si="38">IF(N185="nulová",J185,0)</f>
        <v>0</v>
      </c>
      <c r="BJ185" s="18" t="s">
        <v>84</v>
      </c>
      <c r="BK185" s="181">
        <f t="shared" ref="BK185:BK193" si="39">ROUND(I185*H185,2)</f>
        <v>0</v>
      </c>
      <c r="BL185" s="18" t="s">
        <v>273</v>
      </c>
      <c r="BM185" s="180" t="s">
        <v>3393</v>
      </c>
    </row>
    <row r="186" spans="1:65" s="2" customFormat="1" ht="44.25" customHeight="1">
      <c r="A186" s="33"/>
      <c r="B186" s="167"/>
      <c r="C186" s="168" t="s">
        <v>410</v>
      </c>
      <c r="D186" s="168" t="s">
        <v>173</v>
      </c>
      <c r="E186" s="169" t="s">
        <v>3394</v>
      </c>
      <c r="F186" s="170" t="s">
        <v>3395</v>
      </c>
      <c r="G186" s="171" t="s">
        <v>297</v>
      </c>
      <c r="H186" s="172">
        <v>2</v>
      </c>
      <c r="I186" s="173"/>
      <c r="J186" s="174">
        <f t="shared" si="30"/>
        <v>0</v>
      </c>
      <c r="K186" s="175"/>
      <c r="L186" s="34"/>
      <c r="M186" s="176" t="s">
        <v>1</v>
      </c>
      <c r="N186" s="177" t="s">
        <v>42</v>
      </c>
      <c r="O186" s="59"/>
      <c r="P186" s="178">
        <f t="shared" si="31"/>
        <v>0</v>
      </c>
      <c r="Q186" s="178">
        <v>0</v>
      </c>
      <c r="R186" s="178">
        <f t="shared" si="32"/>
        <v>0</v>
      </c>
      <c r="S186" s="178">
        <v>0</v>
      </c>
      <c r="T186" s="179">
        <f t="shared" si="3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0" t="s">
        <v>273</v>
      </c>
      <c r="AT186" s="180" t="s">
        <v>173</v>
      </c>
      <c r="AU186" s="180" t="s">
        <v>86</v>
      </c>
      <c r="AY186" s="18" t="s">
        <v>170</v>
      </c>
      <c r="BE186" s="181">
        <f t="shared" si="34"/>
        <v>0</v>
      </c>
      <c r="BF186" s="181">
        <f t="shared" si="35"/>
        <v>0</v>
      </c>
      <c r="BG186" s="181">
        <f t="shared" si="36"/>
        <v>0</v>
      </c>
      <c r="BH186" s="181">
        <f t="shared" si="37"/>
        <v>0</v>
      </c>
      <c r="BI186" s="181">
        <f t="shared" si="38"/>
        <v>0</v>
      </c>
      <c r="BJ186" s="18" t="s">
        <v>84</v>
      </c>
      <c r="BK186" s="181">
        <f t="shared" si="39"/>
        <v>0</v>
      </c>
      <c r="BL186" s="18" t="s">
        <v>273</v>
      </c>
      <c r="BM186" s="180" t="s">
        <v>3396</v>
      </c>
    </row>
    <row r="187" spans="1:65" s="2" customFormat="1" ht="44.25" customHeight="1">
      <c r="A187" s="33"/>
      <c r="B187" s="167"/>
      <c r="C187" s="168" t="s">
        <v>415</v>
      </c>
      <c r="D187" s="168" t="s">
        <v>173</v>
      </c>
      <c r="E187" s="169" t="s">
        <v>3397</v>
      </c>
      <c r="F187" s="170" t="s">
        <v>3398</v>
      </c>
      <c r="G187" s="171" t="s">
        <v>297</v>
      </c>
      <c r="H187" s="172">
        <v>7</v>
      </c>
      <c r="I187" s="173"/>
      <c r="J187" s="174">
        <f t="shared" si="30"/>
        <v>0</v>
      </c>
      <c r="K187" s="175"/>
      <c r="L187" s="34"/>
      <c r="M187" s="176" t="s">
        <v>1</v>
      </c>
      <c r="N187" s="177" t="s">
        <v>42</v>
      </c>
      <c r="O187" s="59"/>
      <c r="P187" s="178">
        <f t="shared" si="31"/>
        <v>0</v>
      </c>
      <c r="Q187" s="178">
        <v>0</v>
      </c>
      <c r="R187" s="178">
        <f t="shared" si="32"/>
        <v>0</v>
      </c>
      <c r="S187" s="178">
        <v>0</v>
      </c>
      <c r="T187" s="179">
        <f t="shared" si="3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0" t="s">
        <v>273</v>
      </c>
      <c r="AT187" s="180" t="s">
        <v>173</v>
      </c>
      <c r="AU187" s="180" t="s">
        <v>86</v>
      </c>
      <c r="AY187" s="18" t="s">
        <v>170</v>
      </c>
      <c r="BE187" s="181">
        <f t="shared" si="34"/>
        <v>0</v>
      </c>
      <c r="BF187" s="181">
        <f t="shared" si="35"/>
        <v>0</v>
      </c>
      <c r="BG187" s="181">
        <f t="shared" si="36"/>
        <v>0</v>
      </c>
      <c r="BH187" s="181">
        <f t="shared" si="37"/>
        <v>0</v>
      </c>
      <c r="BI187" s="181">
        <f t="shared" si="38"/>
        <v>0</v>
      </c>
      <c r="BJ187" s="18" t="s">
        <v>84</v>
      </c>
      <c r="BK187" s="181">
        <f t="shared" si="39"/>
        <v>0</v>
      </c>
      <c r="BL187" s="18" t="s">
        <v>273</v>
      </c>
      <c r="BM187" s="180" t="s">
        <v>3399</v>
      </c>
    </row>
    <row r="188" spans="1:65" s="2" customFormat="1" ht="44.25" customHeight="1">
      <c r="A188" s="33"/>
      <c r="B188" s="167"/>
      <c r="C188" s="168" t="s">
        <v>423</v>
      </c>
      <c r="D188" s="168" t="s">
        <v>173</v>
      </c>
      <c r="E188" s="169" t="s">
        <v>3400</v>
      </c>
      <c r="F188" s="170" t="s">
        <v>3401</v>
      </c>
      <c r="G188" s="171" t="s">
        <v>297</v>
      </c>
      <c r="H188" s="172">
        <v>1</v>
      </c>
      <c r="I188" s="173"/>
      <c r="J188" s="174">
        <f t="shared" si="30"/>
        <v>0</v>
      </c>
      <c r="K188" s="175"/>
      <c r="L188" s="34"/>
      <c r="M188" s="176" t="s">
        <v>1</v>
      </c>
      <c r="N188" s="177" t="s">
        <v>42</v>
      </c>
      <c r="O188" s="59"/>
      <c r="P188" s="178">
        <f t="shared" si="31"/>
        <v>0</v>
      </c>
      <c r="Q188" s="178">
        <v>0</v>
      </c>
      <c r="R188" s="178">
        <f t="shared" si="32"/>
        <v>0</v>
      </c>
      <c r="S188" s="178">
        <v>0</v>
      </c>
      <c r="T188" s="179">
        <f t="shared" si="3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0" t="s">
        <v>273</v>
      </c>
      <c r="AT188" s="180" t="s">
        <v>173</v>
      </c>
      <c r="AU188" s="180" t="s">
        <v>86</v>
      </c>
      <c r="AY188" s="18" t="s">
        <v>170</v>
      </c>
      <c r="BE188" s="181">
        <f t="shared" si="34"/>
        <v>0</v>
      </c>
      <c r="BF188" s="181">
        <f t="shared" si="35"/>
        <v>0</v>
      </c>
      <c r="BG188" s="181">
        <f t="shared" si="36"/>
        <v>0</v>
      </c>
      <c r="BH188" s="181">
        <f t="shared" si="37"/>
        <v>0</v>
      </c>
      <c r="BI188" s="181">
        <f t="shared" si="38"/>
        <v>0</v>
      </c>
      <c r="BJ188" s="18" t="s">
        <v>84</v>
      </c>
      <c r="BK188" s="181">
        <f t="shared" si="39"/>
        <v>0</v>
      </c>
      <c r="BL188" s="18" t="s">
        <v>273</v>
      </c>
      <c r="BM188" s="180" t="s">
        <v>3402</v>
      </c>
    </row>
    <row r="189" spans="1:65" s="2" customFormat="1" ht="44.25" customHeight="1">
      <c r="A189" s="33"/>
      <c r="B189" s="167"/>
      <c r="C189" s="168" t="s">
        <v>429</v>
      </c>
      <c r="D189" s="168" t="s">
        <v>173</v>
      </c>
      <c r="E189" s="169" t="s">
        <v>1796</v>
      </c>
      <c r="F189" s="170" t="s">
        <v>1797</v>
      </c>
      <c r="G189" s="171" t="s">
        <v>297</v>
      </c>
      <c r="H189" s="172">
        <v>1</v>
      </c>
      <c r="I189" s="173"/>
      <c r="J189" s="174">
        <f t="shared" si="30"/>
        <v>0</v>
      </c>
      <c r="K189" s="175"/>
      <c r="L189" s="34"/>
      <c r="M189" s="176" t="s">
        <v>1</v>
      </c>
      <c r="N189" s="177" t="s">
        <v>42</v>
      </c>
      <c r="O189" s="59"/>
      <c r="P189" s="178">
        <f t="shared" si="31"/>
        <v>0</v>
      </c>
      <c r="Q189" s="178">
        <v>0</v>
      </c>
      <c r="R189" s="178">
        <f t="shared" si="32"/>
        <v>0</v>
      </c>
      <c r="S189" s="178">
        <v>0</v>
      </c>
      <c r="T189" s="179">
        <f t="shared" si="3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0" t="s">
        <v>273</v>
      </c>
      <c r="AT189" s="180" t="s">
        <v>173</v>
      </c>
      <c r="AU189" s="180" t="s">
        <v>86</v>
      </c>
      <c r="AY189" s="18" t="s">
        <v>170</v>
      </c>
      <c r="BE189" s="181">
        <f t="shared" si="34"/>
        <v>0</v>
      </c>
      <c r="BF189" s="181">
        <f t="shared" si="35"/>
        <v>0</v>
      </c>
      <c r="BG189" s="181">
        <f t="shared" si="36"/>
        <v>0</v>
      </c>
      <c r="BH189" s="181">
        <f t="shared" si="37"/>
        <v>0</v>
      </c>
      <c r="BI189" s="181">
        <f t="shared" si="38"/>
        <v>0</v>
      </c>
      <c r="BJ189" s="18" t="s">
        <v>84</v>
      </c>
      <c r="BK189" s="181">
        <f t="shared" si="39"/>
        <v>0</v>
      </c>
      <c r="BL189" s="18" t="s">
        <v>273</v>
      </c>
      <c r="BM189" s="180" t="s">
        <v>3403</v>
      </c>
    </row>
    <row r="190" spans="1:65" s="2" customFormat="1" ht="16.5" customHeight="1">
      <c r="A190" s="33"/>
      <c r="B190" s="167"/>
      <c r="C190" s="168" t="s">
        <v>435</v>
      </c>
      <c r="D190" s="168" t="s">
        <v>173</v>
      </c>
      <c r="E190" s="169" t="s">
        <v>3404</v>
      </c>
      <c r="F190" s="170" t="s">
        <v>1869</v>
      </c>
      <c r="G190" s="171" t="s">
        <v>297</v>
      </c>
      <c r="H190" s="172">
        <v>18</v>
      </c>
      <c r="I190" s="173"/>
      <c r="J190" s="174">
        <f t="shared" si="30"/>
        <v>0</v>
      </c>
      <c r="K190" s="175"/>
      <c r="L190" s="34"/>
      <c r="M190" s="176" t="s">
        <v>1</v>
      </c>
      <c r="N190" s="177" t="s">
        <v>42</v>
      </c>
      <c r="O190" s="59"/>
      <c r="P190" s="178">
        <f t="shared" si="31"/>
        <v>0</v>
      </c>
      <c r="Q190" s="178">
        <v>0</v>
      </c>
      <c r="R190" s="178">
        <f t="shared" si="32"/>
        <v>0</v>
      </c>
      <c r="S190" s="178">
        <v>0</v>
      </c>
      <c r="T190" s="179">
        <f t="shared" si="3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0" t="s">
        <v>273</v>
      </c>
      <c r="AT190" s="180" t="s">
        <v>173</v>
      </c>
      <c r="AU190" s="180" t="s">
        <v>86</v>
      </c>
      <c r="AY190" s="18" t="s">
        <v>170</v>
      </c>
      <c r="BE190" s="181">
        <f t="shared" si="34"/>
        <v>0</v>
      </c>
      <c r="BF190" s="181">
        <f t="shared" si="35"/>
        <v>0</v>
      </c>
      <c r="BG190" s="181">
        <f t="shared" si="36"/>
        <v>0</v>
      </c>
      <c r="BH190" s="181">
        <f t="shared" si="37"/>
        <v>0</v>
      </c>
      <c r="BI190" s="181">
        <f t="shared" si="38"/>
        <v>0</v>
      </c>
      <c r="BJ190" s="18" t="s">
        <v>84</v>
      </c>
      <c r="BK190" s="181">
        <f t="shared" si="39"/>
        <v>0</v>
      </c>
      <c r="BL190" s="18" t="s">
        <v>273</v>
      </c>
      <c r="BM190" s="180" t="s">
        <v>3405</v>
      </c>
    </row>
    <row r="191" spans="1:65" s="2" customFormat="1" ht="33" customHeight="1">
      <c r="A191" s="33"/>
      <c r="B191" s="167"/>
      <c r="C191" s="168" t="s">
        <v>440</v>
      </c>
      <c r="D191" s="168" t="s">
        <v>173</v>
      </c>
      <c r="E191" s="169" t="s">
        <v>3406</v>
      </c>
      <c r="F191" s="170" t="s">
        <v>3407</v>
      </c>
      <c r="G191" s="171" t="s">
        <v>297</v>
      </c>
      <c r="H191" s="172">
        <v>1</v>
      </c>
      <c r="I191" s="173"/>
      <c r="J191" s="174">
        <f t="shared" si="30"/>
        <v>0</v>
      </c>
      <c r="K191" s="175"/>
      <c r="L191" s="34"/>
      <c r="M191" s="176" t="s">
        <v>1</v>
      </c>
      <c r="N191" s="177" t="s">
        <v>42</v>
      </c>
      <c r="O191" s="59"/>
      <c r="P191" s="178">
        <f t="shared" si="31"/>
        <v>0</v>
      </c>
      <c r="Q191" s="178">
        <v>0</v>
      </c>
      <c r="R191" s="178">
        <f t="shared" si="32"/>
        <v>0</v>
      </c>
      <c r="S191" s="178">
        <v>0</v>
      </c>
      <c r="T191" s="179">
        <f t="shared" si="3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0" t="s">
        <v>273</v>
      </c>
      <c r="AT191" s="180" t="s">
        <v>173</v>
      </c>
      <c r="AU191" s="180" t="s">
        <v>86</v>
      </c>
      <c r="AY191" s="18" t="s">
        <v>170</v>
      </c>
      <c r="BE191" s="181">
        <f t="shared" si="34"/>
        <v>0</v>
      </c>
      <c r="BF191" s="181">
        <f t="shared" si="35"/>
        <v>0</v>
      </c>
      <c r="BG191" s="181">
        <f t="shared" si="36"/>
        <v>0</v>
      </c>
      <c r="BH191" s="181">
        <f t="shared" si="37"/>
        <v>0</v>
      </c>
      <c r="BI191" s="181">
        <f t="shared" si="38"/>
        <v>0</v>
      </c>
      <c r="BJ191" s="18" t="s">
        <v>84</v>
      </c>
      <c r="BK191" s="181">
        <f t="shared" si="39"/>
        <v>0</v>
      </c>
      <c r="BL191" s="18" t="s">
        <v>273</v>
      </c>
      <c r="BM191" s="180" t="s">
        <v>3408</v>
      </c>
    </row>
    <row r="192" spans="1:65" s="2" customFormat="1" ht="21.75" customHeight="1">
      <c r="A192" s="33"/>
      <c r="B192" s="167"/>
      <c r="C192" s="168" t="s">
        <v>448</v>
      </c>
      <c r="D192" s="168" t="s">
        <v>173</v>
      </c>
      <c r="E192" s="169" t="s">
        <v>3409</v>
      </c>
      <c r="F192" s="170" t="s">
        <v>3410</v>
      </c>
      <c r="G192" s="171" t="s">
        <v>297</v>
      </c>
      <c r="H192" s="172">
        <v>1</v>
      </c>
      <c r="I192" s="173"/>
      <c r="J192" s="174">
        <f t="shared" si="30"/>
        <v>0</v>
      </c>
      <c r="K192" s="175"/>
      <c r="L192" s="34"/>
      <c r="M192" s="176" t="s">
        <v>1</v>
      </c>
      <c r="N192" s="177" t="s">
        <v>42</v>
      </c>
      <c r="O192" s="59"/>
      <c r="P192" s="178">
        <f t="shared" si="31"/>
        <v>0</v>
      </c>
      <c r="Q192" s="178">
        <v>0</v>
      </c>
      <c r="R192" s="178">
        <f t="shared" si="32"/>
        <v>0</v>
      </c>
      <c r="S192" s="178">
        <v>0</v>
      </c>
      <c r="T192" s="179">
        <f t="shared" si="3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0" t="s">
        <v>273</v>
      </c>
      <c r="AT192" s="180" t="s">
        <v>173</v>
      </c>
      <c r="AU192" s="180" t="s">
        <v>86</v>
      </c>
      <c r="AY192" s="18" t="s">
        <v>170</v>
      </c>
      <c r="BE192" s="181">
        <f t="shared" si="34"/>
        <v>0</v>
      </c>
      <c r="BF192" s="181">
        <f t="shared" si="35"/>
        <v>0</v>
      </c>
      <c r="BG192" s="181">
        <f t="shared" si="36"/>
        <v>0</v>
      </c>
      <c r="BH192" s="181">
        <f t="shared" si="37"/>
        <v>0</v>
      </c>
      <c r="BI192" s="181">
        <f t="shared" si="38"/>
        <v>0</v>
      </c>
      <c r="BJ192" s="18" t="s">
        <v>84</v>
      </c>
      <c r="BK192" s="181">
        <f t="shared" si="39"/>
        <v>0</v>
      </c>
      <c r="BL192" s="18" t="s">
        <v>273</v>
      </c>
      <c r="BM192" s="180" t="s">
        <v>3411</v>
      </c>
    </row>
    <row r="193" spans="1:65" s="2" customFormat="1" ht="33" customHeight="1">
      <c r="A193" s="33"/>
      <c r="B193" s="167"/>
      <c r="C193" s="168" t="s">
        <v>454</v>
      </c>
      <c r="D193" s="168" t="s">
        <v>173</v>
      </c>
      <c r="E193" s="169" t="s">
        <v>3412</v>
      </c>
      <c r="F193" s="170" t="s">
        <v>3413</v>
      </c>
      <c r="G193" s="171" t="s">
        <v>190</v>
      </c>
      <c r="H193" s="172">
        <v>0.51</v>
      </c>
      <c r="I193" s="173"/>
      <c r="J193" s="174">
        <f t="shared" si="30"/>
        <v>0</v>
      </c>
      <c r="K193" s="175"/>
      <c r="L193" s="34"/>
      <c r="M193" s="176" t="s">
        <v>1</v>
      </c>
      <c r="N193" s="177" t="s">
        <v>42</v>
      </c>
      <c r="O193" s="59"/>
      <c r="P193" s="178">
        <f t="shared" si="31"/>
        <v>0</v>
      </c>
      <c r="Q193" s="178">
        <v>0</v>
      </c>
      <c r="R193" s="178">
        <f t="shared" si="32"/>
        <v>0</v>
      </c>
      <c r="S193" s="178">
        <v>0</v>
      </c>
      <c r="T193" s="179">
        <f t="shared" si="3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0" t="s">
        <v>273</v>
      </c>
      <c r="AT193" s="180" t="s">
        <v>173</v>
      </c>
      <c r="AU193" s="180" t="s">
        <v>86</v>
      </c>
      <c r="AY193" s="18" t="s">
        <v>170</v>
      </c>
      <c r="BE193" s="181">
        <f t="shared" si="34"/>
        <v>0</v>
      </c>
      <c r="BF193" s="181">
        <f t="shared" si="35"/>
        <v>0</v>
      </c>
      <c r="BG193" s="181">
        <f t="shared" si="36"/>
        <v>0</v>
      </c>
      <c r="BH193" s="181">
        <f t="shared" si="37"/>
        <v>0</v>
      </c>
      <c r="BI193" s="181">
        <f t="shared" si="38"/>
        <v>0</v>
      </c>
      <c r="BJ193" s="18" t="s">
        <v>84</v>
      </c>
      <c r="BK193" s="181">
        <f t="shared" si="39"/>
        <v>0</v>
      </c>
      <c r="BL193" s="18" t="s">
        <v>273</v>
      </c>
      <c r="BM193" s="180" t="s">
        <v>3414</v>
      </c>
    </row>
    <row r="194" spans="1:65" s="12" customFormat="1" ht="22.8" customHeight="1">
      <c r="B194" s="154"/>
      <c r="D194" s="155" t="s">
        <v>76</v>
      </c>
      <c r="E194" s="165" t="s">
        <v>620</v>
      </c>
      <c r="F194" s="165" t="s">
        <v>621</v>
      </c>
      <c r="I194" s="157"/>
      <c r="J194" s="166">
        <f>BK194</f>
        <v>0</v>
      </c>
      <c r="L194" s="154"/>
      <c r="M194" s="159"/>
      <c r="N194" s="160"/>
      <c r="O194" s="160"/>
      <c r="P194" s="161">
        <f>SUM(P195:P200)</f>
        <v>0</v>
      </c>
      <c r="Q194" s="160"/>
      <c r="R194" s="161">
        <f>SUM(R195:R200)</f>
        <v>0</v>
      </c>
      <c r="S194" s="160"/>
      <c r="T194" s="162">
        <f>SUM(T195:T200)</f>
        <v>0</v>
      </c>
      <c r="AR194" s="155" t="s">
        <v>86</v>
      </c>
      <c r="AT194" s="163" t="s">
        <v>76</v>
      </c>
      <c r="AU194" s="163" t="s">
        <v>84</v>
      </c>
      <c r="AY194" s="155" t="s">
        <v>170</v>
      </c>
      <c r="BK194" s="164">
        <f>SUM(BK195:BK200)</f>
        <v>0</v>
      </c>
    </row>
    <row r="195" spans="1:65" s="2" customFormat="1" ht="21.75" customHeight="1">
      <c r="A195" s="33"/>
      <c r="B195" s="167"/>
      <c r="C195" s="168" t="s">
        <v>458</v>
      </c>
      <c r="D195" s="168" t="s">
        <v>173</v>
      </c>
      <c r="E195" s="169" t="s">
        <v>1871</v>
      </c>
      <c r="F195" s="170" t="s">
        <v>1872</v>
      </c>
      <c r="G195" s="171" t="s">
        <v>1873</v>
      </c>
      <c r="H195" s="172">
        <v>260</v>
      </c>
      <c r="I195" s="173"/>
      <c r="J195" s="174">
        <f>ROUND(I195*H195,2)</f>
        <v>0</v>
      </c>
      <c r="K195" s="175"/>
      <c r="L195" s="34"/>
      <c r="M195" s="176" t="s">
        <v>1</v>
      </c>
      <c r="N195" s="177" t="s">
        <v>42</v>
      </c>
      <c r="O195" s="59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0" t="s">
        <v>273</v>
      </c>
      <c r="AT195" s="180" t="s">
        <v>173</v>
      </c>
      <c r="AU195" s="180" t="s">
        <v>86</v>
      </c>
      <c r="AY195" s="18" t="s">
        <v>170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84</v>
      </c>
      <c r="BK195" s="181">
        <f>ROUND(I195*H195,2)</f>
        <v>0</v>
      </c>
      <c r="BL195" s="18" t="s">
        <v>273</v>
      </c>
      <c r="BM195" s="180" t="s">
        <v>3415</v>
      </c>
    </row>
    <row r="196" spans="1:65" s="13" customFormat="1" ht="10.199999999999999">
      <c r="B196" s="182"/>
      <c r="D196" s="183" t="s">
        <v>179</v>
      </c>
      <c r="E196" s="184" t="s">
        <v>1</v>
      </c>
      <c r="F196" s="185" t="s">
        <v>1875</v>
      </c>
      <c r="H196" s="184" t="s">
        <v>1</v>
      </c>
      <c r="I196" s="186"/>
      <c r="L196" s="182"/>
      <c r="M196" s="187"/>
      <c r="N196" s="188"/>
      <c r="O196" s="188"/>
      <c r="P196" s="188"/>
      <c r="Q196" s="188"/>
      <c r="R196" s="188"/>
      <c r="S196" s="188"/>
      <c r="T196" s="189"/>
      <c r="AT196" s="184" t="s">
        <v>179</v>
      </c>
      <c r="AU196" s="184" t="s">
        <v>86</v>
      </c>
      <c r="AV196" s="13" t="s">
        <v>84</v>
      </c>
      <c r="AW196" s="13" t="s">
        <v>32</v>
      </c>
      <c r="AX196" s="13" t="s">
        <v>77</v>
      </c>
      <c r="AY196" s="184" t="s">
        <v>170</v>
      </c>
    </row>
    <row r="197" spans="1:65" s="14" customFormat="1" ht="10.199999999999999">
      <c r="B197" s="190"/>
      <c r="D197" s="183" t="s">
        <v>179</v>
      </c>
      <c r="E197" s="191" t="s">
        <v>1</v>
      </c>
      <c r="F197" s="192" t="s">
        <v>3416</v>
      </c>
      <c r="H197" s="193">
        <v>260</v>
      </c>
      <c r="I197" s="194"/>
      <c r="L197" s="190"/>
      <c r="M197" s="195"/>
      <c r="N197" s="196"/>
      <c r="O197" s="196"/>
      <c r="P197" s="196"/>
      <c r="Q197" s="196"/>
      <c r="R197" s="196"/>
      <c r="S197" s="196"/>
      <c r="T197" s="197"/>
      <c r="AT197" s="191" t="s">
        <v>179</v>
      </c>
      <c r="AU197" s="191" t="s">
        <v>86</v>
      </c>
      <c r="AV197" s="14" t="s">
        <v>86</v>
      </c>
      <c r="AW197" s="14" t="s">
        <v>32</v>
      </c>
      <c r="AX197" s="14" t="s">
        <v>77</v>
      </c>
      <c r="AY197" s="191" t="s">
        <v>170</v>
      </c>
    </row>
    <row r="198" spans="1:65" s="13" customFormat="1" ht="20.399999999999999">
      <c r="B198" s="182"/>
      <c r="D198" s="183" t="s">
        <v>179</v>
      </c>
      <c r="E198" s="184" t="s">
        <v>1</v>
      </c>
      <c r="F198" s="185" t="s">
        <v>1877</v>
      </c>
      <c r="H198" s="184" t="s">
        <v>1</v>
      </c>
      <c r="I198" s="186"/>
      <c r="L198" s="182"/>
      <c r="M198" s="187"/>
      <c r="N198" s="188"/>
      <c r="O198" s="188"/>
      <c r="P198" s="188"/>
      <c r="Q198" s="188"/>
      <c r="R198" s="188"/>
      <c r="S198" s="188"/>
      <c r="T198" s="189"/>
      <c r="AT198" s="184" t="s">
        <v>179</v>
      </c>
      <c r="AU198" s="184" t="s">
        <v>86</v>
      </c>
      <c r="AV198" s="13" t="s">
        <v>84</v>
      </c>
      <c r="AW198" s="13" t="s">
        <v>32</v>
      </c>
      <c r="AX198" s="13" t="s">
        <v>77</v>
      </c>
      <c r="AY198" s="184" t="s">
        <v>170</v>
      </c>
    </row>
    <row r="199" spans="1:65" s="15" customFormat="1" ht="10.199999999999999">
      <c r="B199" s="198"/>
      <c r="D199" s="183" t="s">
        <v>179</v>
      </c>
      <c r="E199" s="199" t="s">
        <v>1</v>
      </c>
      <c r="F199" s="200" t="s">
        <v>198</v>
      </c>
      <c r="H199" s="201">
        <v>260</v>
      </c>
      <c r="I199" s="202"/>
      <c r="L199" s="198"/>
      <c r="M199" s="203"/>
      <c r="N199" s="204"/>
      <c r="O199" s="204"/>
      <c r="P199" s="204"/>
      <c r="Q199" s="204"/>
      <c r="R199" s="204"/>
      <c r="S199" s="204"/>
      <c r="T199" s="205"/>
      <c r="AT199" s="199" t="s">
        <v>179</v>
      </c>
      <c r="AU199" s="199" t="s">
        <v>86</v>
      </c>
      <c r="AV199" s="15" t="s">
        <v>177</v>
      </c>
      <c r="AW199" s="15" t="s">
        <v>32</v>
      </c>
      <c r="AX199" s="15" t="s">
        <v>84</v>
      </c>
      <c r="AY199" s="199" t="s">
        <v>170</v>
      </c>
    </row>
    <row r="200" spans="1:65" s="2" customFormat="1" ht="16.5" customHeight="1">
      <c r="A200" s="33"/>
      <c r="B200" s="167"/>
      <c r="C200" s="168" t="s">
        <v>462</v>
      </c>
      <c r="D200" s="168" t="s">
        <v>173</v>
      </c>
      <c r="E200" s="169" t="s">
        <v>1878</v>
      </c>
      <c r="F200" s="170" t="s">
        <v>1879</v>
      </c>
      <c r="G200" s="171" t="s">
        <v>1873</v>
      </c>
      <c r="H200" s="172">
        <v>260</v>
      </c>
      <c r="I200" s="173"/>
      <c r="J200" s="174">
        <f>ROUND(I200*H200,2)</f>
        <v>0</v>
      </c>
      <c r="K200" s="175"/>
      <c r="L200" s="34"/>
      <c r="M200" s="176" t="s">
        <v>1</v>
      </c>
      <c r="N200" s="177" t="s">
        <v>42</v>
      </c>
      <c r="O200" s="59"/>
      <c r="P200" s="178">
        <f>O200*H200</f>
        <v>0</v>
      </c>
      <c r="Q200" s="178">
        <v>0</v>
      </c>
      <c r="R200" s="178">
        <f>Q200*H200</f>
        <v>0</v>
      </c>
      <c r="S200" s="178">
        <v>0</v>
      </c>
      <c r="T200" s="17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0" t="s">
        <v>273</v>
      </c>
      <c r="AT200" s="180" t="s">
        <v>173</v>
      </c>
      <c r="AU200" s="180" t="s">
        <v>86</v>
      </c>
      <c r="AY200" s="18" t="s">
        <v>170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8" t="s">
        <v>84</v>
      </c>
      <c r="BK200" s="181">
        <f>ROUND(I200*H200,2)</f>
        <v>0</v>
      </c>
      <c r="BL200" s="18" t="s">
        <v>273</v>
      </c>
      <c r="BM200" s="180" t="s">
        <v>3417</v>
      </c>
    </row>
    <row r="201" spans="1:65" s="12" customFormat="1" ht="22.8" customHeight="1">
      <c r="B201" s="154"/>
      <c r="D201" s="155" t="s">
        <v>76</v>
      </c>
      <c r="E201" s="165" t="s">
        <v>938</v>
      </c>
      <c r="F201" s="165" t="s">
        <v>939</v>
      </c>
      <c r="I201" s="157"/>
      <c r="J201" s="166">
        <f>BK201</f>
        <v>0</v>
      </c>
      <c r="L201" s="154"/>
      <c r="M201" s="159"/>
      <c r="N201" s="160"/>
      <c r="O201" s="160"/>
      <c r="P201" s="161">
        <f>SUM(P202:P207)</f>
        <v>0</v>
      </c>
      <c r="Q201" s="160"/>
      <c r="R201" s="161">
        <f>SUM(R202:R207)</f>
        <v>0</v>
      </c>
      <c r="S201" s="160"/>
      <c r="T201" s="162">
        <f>SUM(T202:T207)</f>
        <v>0</v>
      </c>
      <c r="AR201" s="155" t="s">
        <v>86</v>
      </c>
      <c r="AT201" s="163" t="s">
        <v>76</v>
      </c>
      <c r="AU201" s="163" t="s">
        <v>84</v>
      </c>
      <c r="AY201" s="155" t="s">
        <v>170</v>
      </c>
      <c r="BK201" s="164">
        <f>SUM(BK202:BK207)</f>
        <v>0</v>
      </c>
    </row>
    <row r="202" spans="1:65" s="2" customFormat="1" ht="21.75" customHeight="1">
      <c r="A202" s="33"/>
      <c r="B202" s="167"/>
      <c r="C202" s="168" t="s">
        <v>467</v>
      </c>
      <c r="D202" s="168" t="s">
        <v>173</v>
      </c>
      <c r="E202" s="169" t="s">
        <v>941</v>
      </c>
      <c r="F202" s="170" t="s">
        <v>1883</v>
      </c>
      <c r="G202" s="171" t="s">
        <v>184</v>
      </c>
      <c r="H202" s="172">
        <v>16.899999999999999</v>
      </c>
      <c r="I202" s="173"/>
      <c r="J202" s="174">
        <f>ROUND(I202*H202,2)</f>
        <v>0</v>
      </c>
      <c r="K202" s="175"/>
      <c r="L202" s="34"/>
      <c r="M202" s="176" t="s">
        <v>1</v>
      </c>
      <c r="N202" s="177" t="s">
        <v>42</v>
      </c>
      <c r="O202" s="59"/>
      <c r="P202" s="178">
        <f>O202*H202</f>
        <v>0</v>
      </c>
      <c r="Q202" s="178">
        <v>0</v>
      </c>
      <c r="R202" s="178">
        <f>Q202*H202</f>
        <v>0</v>
      </c>
      <c r="S202" s="178">
        <v>0</v>
      </c>
      <c r="T202" s="179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0" t="s">
        <v>273</v>
      </c>
      <c r="AT202" s="180" t="s">
        <v>173</v>
      </c>
      <c r="AU202" s="180" t="s">
        <v>86</v>
      </c>
      <c r="AY202" s="18" t="s">
        <v>170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8" t="s">
        <v>84</v>
      </c>
      <c r="BK202" s="181">
        <f>ROUND(I202*H202,2)</f>
        <v>0</v>
      </c>
      <c r="BL202" s="18" t="s">
        <v>273</v>
      </c>
      <c r="BM202" s="180" t="s">
        <v>3418</v>
      </c>
    </row>
    <row r="203" spans="1:65" s="14" customFormat="1" ht="10.199999999999999">
      <c r="B203" s="190"/>
      <c r="D203" s="183" t="s">
        <v>179</v>
      </c>
      <c r="E203" s="191" t="s">
        <v>1</v>
      </c>
      <c r="F203" s="192" t="s">
        <v>1885</v>
      </c>
      <c r="H203" s="193">
        <v>16.899999999999999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179</v>
      </c>
      <c r="AU203" s="191" t="s">
        <v>86</v>
      </c>
      <c r="AV203" s="14" t="s">
        <v>86</v>
      </c>
      <c r="AW203" s="14" t="s">
        <v>32</v>
      </c>
      <c r="AX203" s="14" t="s">
        <v>77</v>
      </c>
      <c r="AY203" s="191" t="s">
        <v>170</v>
      </c>
    </row>
    <row r="204" spans="1:65" s="15" customFormat="1" ht="10.199999999999999">
      <c r="B204" s="198"/>
      <c r="D204" s="183" t="s">
        <v>179</v>
      </c>
      <c r="E204" s="199" t="s">
        <v>1</v>
      </c>
      <c r="F204" s="200" t="s">
        <v>198</v>
      </c>
      <c r="H204" s="201">
        <v>16.899999999999999</v>
      </c>
      <c r="I204" s="202"/>
      <c r="L204" s="198"/>
      <c r="M204" s="203"/>
      <c r="N204" s="204"/>
      <c r="O204" s="204"/>
      <c r="P204" s="204"/>
      <c r="Q204" s="204"/>
      <c r="R204" s="204"/>
      <c r="S204" s="204"/>
      <c r="T204" s="205"/>
      <c r="AT204" s="199" t="s">
        <v>179</v>
      </c>
      <c r="AU204" s="199" t="s">
        <v>86</v>
      </c>
      <c r="AV204" s="15" t="s">
        <v>177</v>
      </c>
      <c r="AW204" s="15" t="s">
        <v>32</v>
      </c>
      <c r="AX204" s="15" t="s">
        <v>84</v>
      </c>
      <c r="AY204" s="199" t="s">
        <v>170</v>
      </c>
    </row>
    <row r="205" spans="1:65" s="2" customFormat="1" ht="21.75" customHeight="1">
      <c r="A205" s="33"/>
      <c r="B205" s="167"/>
      <c r="C205" s="168" t="s">
        <v>471</v>
      </c>
      <c r="D205" s="168" t="s">
        <v>173</v>
      </c>
      <c r="E205" s="169" t="s">
        <v>956</v>
      </c>
      <c r="F205" s="170" t="s">
        <v>1886</v>
      </c>
      <c r="G205" s="171" t="s">
        <v>184</v>
      </c>
      <c r="H205" s="172">
        <v>16.899999999999999</v>
      </c>
      <c r="I205" s="173"/>
      <c r="J205" s="174">
        <f>ROUND(I205*H205,2)</f>
        <v>0</v>
      </c>
      <c r="K205" s="175"/>
      <c r="L205" s="34"/>
      <c r="M205" s="176" t="s">
        <v>1</v>
      </c>
      <c r="N205" s="177" t="s">
        <v>42</v>
      </c>
      <c r="O205" s="59"/>
      <c r="P205" s="178">
        <f>O205*H205</f>
        <v>0</v>
      </c>
      <c r="Q205" s="178">
        <v>0</v>
      </c>
      <c r="R205" s="178">
        <f>Q205*H205</f>
        <v>0</v>
      </c>
      <c r="S205" s="178">
        <v>0</v>
      </c>
      <c r="T205" s="17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0" t="s">
        <v>273</v>
      </c>
      <c r="AT205" s="180" t="s">
        <v>173</v>
      </c>
      <c r="AU205" s="180" t="s">
        <v>86</v>
      </c>
      <c r="AY205" s="18" t="s">
        <v>170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8" t="s">
        <v>84</v>
      </c>
      <c r="BK205" s="181">
        <f>ROUND(I205*H205,2)</f>
        <v>0</v>
      </c>
      <c r="BL205" s="18" t="s">
        <v>273</v>
      </c>
      <c r="BM205" s="180" t="s">
        <v>3419</v>
      </c>
    </row>
    <row r="206" spans="1:65" s="2" customFormat="1" ht="33" customHeight="1">
      <c r="A206" s="33"/>
      <c r="B206" s="167"/>
      <c r="C206" s="168" t="s">
        <v>475</v>
      </c>
      <c r="D206" s="168" t="s">
        <v>173</v>
      </c>
      <c r="E206" s="169" t="s">
        <v>1888</v>
      </c>
      <c r="F206" s="170" t="s">
        <v>1889</v>
      </c>
      <c r="G206" s="171" t="s">
        <v>244</v>
      </c>
      <c r="H206" s="172">
        <v>164</v>
      </c>
      <c r="I206" s="173"/>
      <c r="J206" s="174">
        <f>ROUND(I206*H206,2)</f>
        <v>0</v>
      </c>
      <c r="K206" s="175"/>
      <c r="L206" s="34"/>
      <c r="M206" s="176" t="s">
        <v>1</v>
      </c>
      <c r="N206" s="177" t="s">
        <v>42</v>
      </c>
      <c r="O206" s="59"/>
      <c r="P206" s="178">
        <f>O206*H206</f>
        <v>0</v>
      </c>
      <c r="Q206" s="178">
        <v>0</v>
      </c>
      <c r="R206" s="178">
        <f>Q206*H206</f>
        <v>0</v>
      </c>
      <c r="S206" s="178">
        <v>0</v>
      </c>
      <c r="T206" s="179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0" t="s">
        <v>273</v>
      </c>
      <c r="AT206" s="180" t="s">
        <v>173</v>
      </c>
      <c r="AU206" s="180" t="s">
        <v>86</v>
      </c>
      <c r="AY206" s="18" t="s">
        <v>170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8" t="s">
        <v>84</v>
      </c>
      <c r="BK206" s="181">
        <f>ROUND(I206*H206,2)</f>
        <v>0</v>
      </c>
      <c r="BL206" s="18" t="s">
        <v>273</v>
      </c>
      <c r="BM206" s="180" t="s">
        <v>3420</v>
      </c>
    </row>
    <row r="207" spans="1:65" s="2" customFormat="1" ht="21.75" customHeight="1">
      <c r="A207" s="33"/>
      <c r="B207" s="167"/>
      <c r="C207" s="168" t="s">
        <v>482</v>
      </c>
      <c r="D207" s="168" t="s">
        <v>173</v>
      </c>
      <c r="E207" s="169" t="s">
        <v>1894</v>
      </c>
      <c r="F207" s="170" t="s">
        <v>1895</v>
      </c>
      <c r="G207" s="171" t="s">
        <v>244</v>
      </c>
      <c r="H207" s="172">
        <v>6</v>
      </c>
      <c r="I207" s="173"/>
      <c r="J207" s="174">
        <f>ROUND(I207*H207,2)</f>
        <v>0</v>
      </c>
      <c r="K207" s="175"/>
      <c r="L207" s="34"/>
      <c r="M207" s="176" t="s">
        <v>1</v>
      </c>
      <c r="N207" s="177" t="s">
        <v>42</v>
      </c>
      <c r="O207" s="59"/>
      <c r="P207" s="178">
        <f>O207*H207</f>
        <v>0</v>
      </c>
      <c r="Q207" s="178">
        <v>0</v>
      </c>
      <c r="R207" s="178">
        <f>Q207*H207</f>
        <v>0</v>
      </c>
      <c r="S207" s="178">
        <v>0</v>
      </c>
      <c r="T207" s="179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0" t="s">
        <v>273</v>
      </c>
      <c r="AT207" s="180" t="s">
        <v>173</v>
      </c>
      <c r="AU207" s="180" t="s">
        <v>86</v>
      </c>
      <c r="AY207" s="18" t="s">
        <v>170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84</v>
      </c>
      <c r="BK207" s="181">
        <f>ROUND(I207*H207,2)</f>
        <v>0</v>
      </c>
      <c r="BL207" s="18" t="s">
        <v>273</v>
      </c>
      <c r="BM207" s="180" t="s">
        <v>3421</v>
      </c>
    </row>
    <row r="208" spans="1:65" s="12" customFormat="1" ht="25.95" customHeight="1">
      <c r="B208" s="154"/>
      <c r="D208" s="155" t="s">
        <v>76</v>
      </c>
      <c r="E208" s="156" t="s">
        <v>1012</v>
      </c>
      <c r="F208" s="156" t="s">
        <v>1013</v>
      </c>
      <c r="I208" s="157"/>
      <c r="J208" s="158">
        <f>BK208</f>
        <v>0</v>
      </c>
      <c r="L208" s="154"/>
      <c r="M208" s="159"/>
      <c r="N208" s="160"/>
      <c r="O208" s="160"/>
      <c r="P208" s="161">
        <f>SUM(P209:P229)</f>
        <v>0</v>
      </c>
      <c r="Q208" s="160"/>
      <c r="R208" s="161">
        <f>SUM(R209:R229)</f>
        <v>0</v>
      </c>
      <c r="S208" s="160"/>
      <c r="T208" s="162">
        <f>SUM(T209:T229)</f>
        <v>0</v>
      </c>
      <c r="AR208" s="155" t="s">
        <v>177</v>
      </c>
      <c r="AT208" s="163" t="s">
        <v>76</v>
      </c>
      <c r="AU208" s="163" t="s">
        <v>77</v>
      </c>
      <c r="AY208" s="155" t="s">
        <v>170</v>
      </c>
      <c r="BK208" s="164">
        <f>SUM(BK209:BK229)</f>
        <v>0</v>
      </c>
    </row>
    <row r="209" spans="1:65" s="2" customFormat="1" ht="21.75" customHeight="1">
      <c r="A209" s="33"/>
      <c r="B209" s="167"/>
      <c r="C209" s="168" t="s">
        <v>490</v>
      </c>
      <c r="D209" s="168" t="s">
        <v>173</v>
      </c>
      <c r="E209" s="169" t="s">
        <v>1897</v>
      </c>
      <c r="F209" s="170" t="s">
        <v>1898</v>
      </c>
      <c r="G209" s="171" t="s">
        <v>1017</v>
      </c>
      <c r="H209" s="172">
        <v>81.5</v>
      </c>
      <c r="I209" s="173"/>
      <c r="J209" s="174">
        <f>ROUND(I209*H209,2)</f>
        <v>0</v>
      </c>
      <c r="K209" s="175"/>
      <c r="L209" s="34"/>
      <c r="M209" s="176" t="s">
        <v>1</v>
      </c>
      <c r="N209" s="177" t="s">
        <v>42</v>
      </c>
      <c r="O209" s="59"/>
      <c r="P209" s="178">
        <f>O209*H209</f>
        <v>0</v>
      </c>
      <c r="Q209" s="178">
        <v>0</v>
      </c>
      <c r="R209" s="178">
        <f>Q209*H209</f>
        <v>0</v>
      </c>
      <c r="S209" s="178">
        <v>0</v>
      </c>
      <c r="T209" s="179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0" t="s">
        <v>1899</v>
      </c>
      <c r="AT209" s="180" t="s">
        <v>173</v>
      </c>
      <c r="AU209" s="180" t="s">
        <v>84</v>
      </c>
      <c r="AY209" s="18" t="s">
        <v>170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8" t="s">
        <v>84</v>
      </c>
      <c r="BK209" s="181">
        <f>ROUND(I209*H209,2)</f>
        <v>0</v>
      </c>
      <c r="BL209" s="18" t="s">
        <v>1899</v>
      </c>
      <c r="BM209" s="180" t="s">
        <v>3422</v>
      </c>
    </row>
    <row r="210" spans="1:65" s="13" customFormat="1" ht="20.399999999999999">
      <c r="B210" s="182"/>
      <c r="D210" s="183" t="s">
        <v>179</v>
      </c>
      <c r="E210" s="184" t="s">
        <v>1</v>
      </c>
      <c r="F210" s="185" t="s">
        <v>3423</v>
      </c>
      <c r="H210" s="184" t="s">
        <v>1</v>
      </c>
      <c r="I210" s="186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4" t="s">
        <v>179</v>
      </c>
      <c r="AU210" s="184" t="s">
        <v>84</v>
      </c>
      <c r="AV210" s="13" t="s">
        <v>84</v>
      </c>
      <c r="AW210" s="13" t="s">
        <v>32</v>
      </c>
      <c r="AX210" s="13" t="s">
        <v>77</v>
      </c>
      <c r="AY210" s="184" t="s">
        <v>170</v>
      </c>
    </row>
    <row r="211" spans="1:65" s="14" customFormat="1" ht="10.199999999999999">
      <c r="B211" s="190"/>
      <c r="D211" s="183" t="s">
        <v>179</v>
      </c>
      <c r="E211" s="191" t="s">
        <v>1</v>
      </c>
      <c r="F211" s="192" t="s">
        <v>3424</v>
      </c>
      <c r="H211" s="193">
        <v>45.5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179</v>
      </c>
      <c r="AU211" s="191" t="s">
        <v>84</v>
      </c>
      <c r="AV211" s="14" t="s">
        <v>86</v>
      </c>
      <c r="AW211" s="14" t="s">
        <v>32</v>
      </c>
      <c r="AX211" s="14" t="s">
        <v>77</v>
      </c>
      <c r="AY211" s="191" t="s">
        <v>170</v>
      </c>
    </row>
    <row r="212" spans="1:65" s="13" customFormat="1" ht="20.399999999999999">
      <c r="B212" s="182"/>
      <c r="D212" s="183" t="s">
        <v>179</v>
      </c>
      <c r="E212" s="184" t="s">
        <v>1</v>
      </c>
      <c r="F212" s="185" t="s">
        <v>1903</v>
      </c>
      <c r="H212" s="184" t="s">
        <v>1</v>
      </c>
      <c r="I212" s="186"/>
      <c r="L212" s="182"/>
      <c r="M212" s="187"/>
      <c r="N212" s="188"/>
      <c r="O212" s="188"/>
      <c r="P212" s="188"/>
      <c r="Q212" s="188"/>
      <c r="R212" s="188"/>
      <c r="S212" s="188"/>
      <c r="T212" s="189"/>
      <c r="AT212" s="184" t="s">
        <v>179</v>
      </c>
      <c r="AU212" s="184" t="s">
        <v>84</v>
      </c>
      <c r="AV212" s="13" t="s">
        <v>84</v>
      </c>
      <c r="AW212" s="13" t="s">
        <v>32</v>
      </c>
      <c r="AX212" s="13" t="s">
        <v>77</v>
      </c>
      <c r="AY212" s="184" t="s">
        <v>170</v>
      </c>
    </row>
    <row r="213" spans="1:65" s="14" customFormat="1" ht="10.199999999999999">
      <c r="B213" s="190"/>
      <c r="D213" s="183" t="s">
        <v>179</v>
      </c>
      <c r="E213" s="191" t="s">
        <v>1</v>
      </c>
      <c r="F213" s="192" t="s">
        <v>3425</v>
      </c>
      <c r="H213" s="193">
        <v>36</v>
      </c>
      <c r="I213" s="194"/>
      <c r="L213" s="190"/>
      <c r="M213" s="195"/>
      <c r="N213" s="196"/>
      <c r="O213" s="196"/>
      <c r="P213" s="196"/>
      <c r="Q213" s="196"/>
      <c r="R213" s="196"/>
      <c r="S213" s="196"/>
      <c r="T213" s="197"/>
      <c r="AT213" s="191" t="s">
        <v>179</v>
      </c>
      <c r="AU213" s="191" t="s">
        <v>84</v>
      </c>
      <c r="AV213" s="14" t="s">
        <v>86</v>
      </c>
      <c r="AW213" s="14" t="s">
        <v>32</v>
      </c>
      <c r="AX213" s="14" t="s">
        <v>77</v>
      </c>
      <c r="AY213" s="191" t="s">
        <v>170</v>
      </c>
    </row>
    <row r="214" spans="1:65" s="15" customFormat="1" ht="10.199999999999999">
      <c r="B214" s="198"/>
      <c r="D214" s="183" t="s">
        <v>179</v>
      </c>
      <c r="E214" s="199" t="s">
        <v>1</v>
      </c>
      <c r="F214" s="200" t="s">
        <v>198</v>
      </c>
      <c r="H214" s="201">
        <v>81.5</v>
      </c>
      <c r="I214" s="202"/>
      <c r="L214" s="198"/>
      <c r="M214" s="203"/>
      <c r="N214" s="204"/>
      <c r="O214" s="204"/>
      <c r="P214" s="204"/>
      <c r="Q214" s="204"/>
      <c r="R214" s="204"/>
      <c r="S214" s="204"/>
      <c r="T214" s="205"/>
      <c r="AT214" s="199" t="s">
        <v>179</v>
      </c>
      <c r="AU214" s="199" t="s">
        <v>84</v>
      </c>
      <c r="AV214" s="15" t="s">
        <v>177</v>
      </c>
      <c r="AW214" s="15" t="s">
        <v>32</v>
      </c>
      <c r="AX214" s="15" t="s">
        <v>84</v>
      </c>
      <c r="AY214" s="199" t="s">
        <v>170</v>
      </c>
    </row>
    <row r="215" spans="1:65" s="2" customFormat="1" ht="21.75" customHeight="1">
      <c r="A215" s="33"/>
      <c r="B215" s="167"/>
      <c r="C215" s="168" t="s">
        <v>495</v>
      </c>
      <c r="D215" s="168" t="s">
        <v>173</v>
      </c>
      <c r="E215" s="169" t="s">
        <v>1905</v>
      </c>
      <c r="F215" s="170" t="s">
        <v>1906</v>
      </c>
      <c r="G215" s="171" t="s">
        <v>1017</v>
      </c>
      <c r="H215" s="172">
        <v>4</v>
      </c>
      <c r="I215" s="173"/>
      <c r="J215" s="174">
        <f>ROUND(I215*H215,2)</f>
        <v>0</v>
      </c>
      <c r="K215" s="175"/>
      <c r="L215" s="34"/>
      <c r="M215" s="176" t="s">
        <v>1</v>
      </c>
      <c r="N215" s="177" t="s">
        <v>42</v>
      </c>
      <c r="O215" s="59"/>
      <c r="P215" s="178">
        <f>O215*H215</f>
        <v>0</v>
      </c>
      <c r="Q215" s="178">
        <v>0</v>
      </c>
      <c r="R215" s="178">
        <f>Q215*H215</f>
        <v>0</v>
      </c>
      <c r="S215" s="178">
        <v>0</v>
      </c>
      <c r="T215" s="179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0" t="s">
        <v>1899</v>
      </c>
      <c r="AT215" s="180" t="s">
        <v>173</v>
      </c>
      <c r="AU215" s="180" t="s">
        <v>84</v>
      </c>
      <c r="AY215" s="18" t="s">
        <v>170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8" t="s">
        <v>84</v>
      </c>
      <c r="BK215" s="181">
        <f>ROUND(I215*H215,2)</f>
        <v>0</v>
      </c>
      <c r="BL215" s="18" t="s">
        <v>1899</v>
      </c>
      <c r="BM215" s="180" t="s">
        <v>3426</v>
      </c>
    </row>
    <row r="216" spans="1:65" s="13" customFormat="1" ht="10.199999999999999">
      <c r="B216" s="182"/>
      <c r="D216" s="183" t="s">
        <v>179</v>
      </c>
      <c r="E216" s="184" t="s">
        <v>1</v>
      </c>
      <c r="F216" s="185" t="s">
        <v>1908</v>
      </c>
      <c r="H216" s="184" t="s">
        <v>1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84" t="s">
        <v>179</v>
      </c>
      <c r="AU216" s="184" t="s">
        <v>84</v>
      </c>
      <c r="AV216" s="13" t="s">
        <v>84</v>
      </c>
      <c r="AW216" s="13" t="s">
        <v>32</v>
      </c>
      <c r="AX216" s="13" t="s">
        <v>77</v>
      </c>
      <c r="AY216" s="184" t="s">
        <v>170</v>
      </c>
    </row>
    <row r="217" spans="1:65" s="14" customFormat="1" ht="10.199999999999999">
      <c r="B217" s="190"/>
      <c r="D217" s="183" t="s">
        <v>179</v>
      </c>
      <c r="E217" s="191" t="s">
        <v>1</v>
      </c>
      <c r="F217" s="192" t="s">
        <v>3427</v>
      </c>
      <c r="H217" s="193">
        <v>4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179</v>
      </c>
      <c r="AU217" s="191" t="s">
        <v>84</v>
      </c>
      <c r="AV217" s="14" t="s">
        <v>86</v>
      </c>
      <c r="AW217" s="14" t="s">
        <v>32</v>
      </c>
      <c r="AX217" s="14" t="s">
        <v>77</v>
      </c>
      <c r="AY217" s="191" t="s">
        <v>170</v>
      </c>
    </row>
    <row r="218" spans="1:65" s="13" customFormat="1" ht="30.6">
      <c r="B218" s="182"/>
      <c r="D218" s="183" t="s">
        <v>179</v>
      </c>
      <c r="E218" s="184" t="s">
        <v>1</v>
      </c>
      <c r="F218" s="185" t="s">
        <v>1910</v>
      </c>
      <c r="H218" s="184" t="s">
        <v>1</v>
      </c>
      <c r="I218" s="186"/>
      <c r="L218" s="182"/>
      <c r="M218" s="187"/>
      <c r="N218" s="188"/>
      <c r="O218" s="188"/>
      <c r="P218" s="188"/>
      <c r="Q218" s="188"/>
      <c r="R218" s="188"/>
      <c r="S218" s="188"/>
      <c r="T218" s="189"/>
      <c r="AT218" s="184" t="s">
        <v>179</v>
      </c>
      <c r="AU218" s="184" t="s">
        <v>84</v>
      </c>
      <c r="AV218" s="13" t="s">
        <v>84</v>
      </c>
      <c r="AW218" s="13" t="s">
        <v>32</v>
      </c>
      <c r="AX218" s="13" t="s">
        <v>77</v>
      </c>
      <c r="AY218" s="184" t="s">
        <v>170</v>
      </c>
    </row>
    <row r="219" spans="1:65" s="15" customFormat="1" ht="10.199999999999999">
      <c r="B219" s="198"/>
      <c r="D219" s="183" t="s">
        <v>179</v>
      </c>
      <c r="E219" s="199" t="s">
        <v>1</v>
      </c>
      <c r="F219" s="200" t="s">
        <v>198</v>
      </c>
      <c r="H219" s="201">
        <v>4</v>
      </c>
      <c r="I219" s="202"/>
      <c r="L219" s="198"/>
      <c r="M219" s="203"/>
      <c r="N219" s="204"/>
      <c r="O219" s="204"/>
      <c r="P219" s="204"/>
      <c r="Q219" s="204"/>
      <c r="R219" s="204"/>
      <c r="S219" s="204"/>
      <c r="T219" s="205"/>
      <c r="AT219" s="199" t="s">
        <v>179</v>
      </c>
      <c r="AU219" s="199" t="s">
        <v>84</v>
      </c>
      <c r="AV219" s="15" t="s">
        <v>177</v>
      </c>
      <c r="AW219" s="15" t="s">
        <v>32</v>
      </c>
      <c r="AX219" s="15" t="s">
        <v>84</v>
      </c>
      <c r="AY219" s="199" t="s">
        <v>170</v>
      </c>
    </row>
    <row r="220" spans="1:65" s="2" customFormat="1" ht="21.75" customHeight="1">
      <c r="A220" s="33"/>
      <c r="B220" s="167"/>
      <c r="C220" s="168" t="s">
        <v>499</v>
      </c>
      <c r="D220" s="168" t="s">
        <v>173</v>
      </c>
      <c r="E220" s="169" t="s">
        <v>1920</v>
      </c>
      <c r="F220" s="170" t="s">
        <v>1921</v>
      </c>
      <c r="G220" s="171" t="s">
        <v>1017</v>
      </c>
      <c r="H220" s="172">
        <v>42</v>
      </c>
      <c r="I220" s="173"/>
      <c r="J220" s="174">
        <f>ROUND(I220*H220,2)</f>
        <v>0</v>
      </c>
      <c r="K220" s="175"/>
      <c r="L220" s="34"/>
      <c r="M220" s="176" t="s">
        <v>1</v>
      </c>
      <c r="N220" s="177" t="s">
        <v>42</v>
      </c>
      <c r="O220" s="59"/>
      <c r="P220" s="178">
        <f>O220*H220</f>
        <v>0</v>
      </c>
      <c r="Q220" s="178">
        <v>0</v>
      </c>
      <c r="R220" s="178">
        <f>Q220*H220</f>
        <v>0</v>
      </c>
      <c r="S220" s="178">
        <v>0</v>
      </c>
      <c r="T220" s="179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0" t="s">
        <v>1899</v>
      </c>
      <c r="AT220" s="180" t="s">
        <v>173</v>
      </c>
      <c r="AU220" s="180" t="s">
        <v>84</v>
      </c>
      <c r="AY220" s="18" t="s">
        <v>170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84</v>
      </c>
      <c r="BK220" s="181">
        <f>ROUND(I220*H220,2)</f>
        <v>0</v>
      </c>
      <c r="BL220" s="18" t="s">
        <v>1899</v>
      </c>
      <c r="BM220" s="180" t="s">
        <v>3428</v>
      </c>
    </row>
    <row r="221" spans="1:65" s="13" customFormat="1" ht="10.199999999999999">
      <c r="B221" s="182"/>
      <c r="D221" s="183" t="s">
        <v>179</v>
      </c>
      <c r="E221" s="184" t="s">
        <v>1</v>
      </c>
      <c r="F221" s="185" t="s">
        <v>1923</v>
      </c>
      <c r="H221" s="184" t="s">
        <v>1</v>
      </c>
      <c r="I221" s="186"/>
      <c r="L221" s="182"/>
      <c r="M221" s="187"/>
      <c r="N221" s="188"/>
      <c r="O221" s="188"/>
      <c r="P221" s="188"/>
      <c r="Q221" s="188"/>
      <c r="R221" s="188"/>
      <c r="S221" s="188"/>
      <c r="T221" s="189"/>
      <c r="AT221" s="184" t="s">
        <v>179</v>
      </c>
      <c r="AU221" s="184" t="s">
        <v>84</v>
      </c>
      <c r="AV221" s="13" t="s">
        <v>84</v>
      </c>
      <c r="AW221" s="13" t="s">
        <v>32</v>
      </c>
      <c r="AX221" s="13" t="s">
        <v>77</v>
      </c>
      <c r="AY221" s="184" t="s">
        <v>170</v>
      </c>
    </row>
    <row r="222" spans="1:65" s="14" customFormat="1" ht="10.199999999999999">
      <c r="B222" s="190"/>
      <c r="D222" s="183" t="s">
        <v>179</v>
      </c>
      <c r="E222" s="191" t="s">
        <v>1</v>
      </c>
      <c r="F222" s="192" t="s">
        <v>3429</v>
      </c>
      <c r="H222" s="193">
        <v>6</v>
      </c>
      <c r="I222" s="194"/>
      <c r="L222" s="190"/>
      <c r="M222" s="195"/>
      <c r="N222" s="196"/>
      <c r="O222" s="196"/>
      <c r="P222" s="196"/>
      <c r="Q222" s="196"/>
      <c r="R222" s="196"/>
      <c r="S222" s="196"/>
      <c r="T222" s="197"/>
      <c r="AT222" s="191" t="s">
        <v>179</v>
      </c>
      <c r="AU222" s="191" t="s">
        <v>84</v>
      </c>
      <c r="AV222" s="14" t="s">
        <v>86</v>
      </c>
      <c r="AW222" s="14" t="s">
        <v>32</v>
      </c>
      <c r="AX222" s="14" t="s">
        <v>77</v>
      </c>
      <c r="AY222" s="191" t="s">
        <v>170</v>
      </c>
    </row>
    <row r="223" spans="1:65" s="13" customFormat="1" ht="10.199999999999999">
      <c r="B223" s="182"/>
      <c r="D223" s="183" t="s">
        <v>179</v>
      </c>
      <c r="E223" s="184" t="s">
        <v>1</v>
      </c>
      <c r="F223" s="185" t="s">
        <v>1924</v>
      </c>
      <c r="H223" s="184" t="s">
        <v>1</v>
      </c>
      <c r="I223" s="186"/>
      <c r="L223" s="182"/>
      <c r="M223" s="187"/>
      <c r="N223" s="188"/>
      <c r="O223" s="188"/>
      <c r="P223" s="188"/>
      <c r="Q223" s="188"/>
      <c r="R223" s="188"/>
      <c r="S223" s="188"/>
      <c r="T223" s="189"/>
      <c r="AT223" s="184" t="s">
        <v>179</v>
      </c>
      <c r="AU223" s="184" t="s">
        <v>84</v>
      </c>
      <c r="AV223" s="13" t="s">
        <v>84</v>
      </c>
      <c r="AW223" s="13" t="s">
        <v>32</v>
      </c>
      <c r="AX223" s="13" t="s">
        <v>77</v>
      </c>
      <c r="AY223" s="184" t="s">
        <v>170</v>
      </c>
    </row>
    <row r="224" spans="1:65" s="14" customFormat="1" ht="10.199999999999999">
      <c r="B224" s="190"/>
      <c r="D224" s="183" t="s">
        <v>179</v>
      </c>
      <c r="E224" s="191" t="s">
        <v>1</v>
      </c>
      <c r="F224" s="192" t="s">
        <v>3427</v>
      </c>
      <c r="H224" s="193">
        <v>4</v>
      </c>
      <c r="I224" s="194"/>
      <c r="L224" s="190"/>
      <c r="M224" s="195"/>
      <c r="N224" s="196"/>
      <c r="O224" s="196"/>
      <c r="P224" s="196"/>
      <c r="Q224" s="196"/>
      <c r="R224" s="196"/>
      <c r="S224" s="196"/>
      <c r="T224" s="197"/>
      <c r="AT224" s="191" t="s">
        <v>179</v>
      </c>
      <c r="AU224" s="191" t="s">
        <v>84</v>
      </c>
      <c r="AV224" s="14" t="s">
        <v>86</v>
      </c>
      <c r="AW224" s="14" t="s">
        <v>32</v>
      </c>
      <c r="AX224" s="14" t="s">
        <v>77</v>
      </c>
      <c r="AY224" s="191" t="s">
        <v>170</v>
      </c>
    </row>
    <row r="225" spans="1:51" s="13" customFormat="1" ht="10.199999999999999">
      <c r="B225" s="182"/>
      <c r="D225" s="183" t="s">
        <v>179</v>
      </c>
      <c r="E225" s="184" t="s">
        <v>1</v>
      </c>
      <c r="F225" s="185" t="s">
        <v>1926</v>
      </c>
      <c r="H225" s="184" t="s">
        <v>1</v>
      </c>
      <c r="I225" s="186"/>
      <c r="L225" s="182"/>
      <c r="M225" s="187"/>
      <c r="N225" s="188"/>
      <c r="O225" s="188"/>
      <c r="P225" s="188"/>
      <c r="Q225" s="188"/>
      <c r="R225" s="188"/>
      <c r="S225" s="188"/>
      <c r="T225" s="189"/>
      <c r="AT225" s="184" t="s">
        <v>179</v>
      </c>
      <c r="AU225" s="184" t="s">
        <v>84</v>
      </c>
      <c r="AV225" s="13" t="s">
        <v>84</v>
      </c>
      <c r="AW225" s="13" t="s">
        <v>32</v>
      </c>
      <c r="AX225" s="13" t="s">
        <v>77</v>
      </c>
      <c r="AY225" s="184" t="s">
        <v>170</v>
      </c>
    </row>
    <row r="226" spans="1:51" s="14" customFormat="1" ht="10.199999999999999">
      <c r="B226" s="190"/>
      <c r="D226" s="183" t="s">
        <v>179</v>
      </c>
      <c r="E226" s="191" t="s">
        <v>1</v>
      </c>
      <c r="F226" s="192" t="s">
        <v>1927</v>
      </c>
      <c r="H226" s="193">
        <v>24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1" t="s">
        <v>179</v>
      </c>
      <c r="AU226" s="191" t="s">
        <v>84</v>
      </c>
      <c r="AV226" s="14" t="s">
        <v>86</v>
      </c>
      <c r="AW226" s="14" t="s">
        <v>32</v>
      </c>
      <c r="AX226" s="14" t="s">
        <v>77</v>
      </c>
      <c r="AY226" s="191" t="s">
        <v>170</v>
      </c>
    </row>
    <row r="227" spans="1:51" s="13" customFormat="1" ht="10.199999999999999">
      <c r="B227" s="182"/>
      <c r="D227" s="183" t="s">
        <v>179</v>
      </c>
      <c r="E227" s="184" t="s">
        <v>1</v>
      </c>
      <c r="F227" s="185" t="s">
        <v>3430</v>
      </c>
      <c r="H227" s="184" t="s">
        <v>1</v>
      </c>
      <c r="I227" s="186"/>
      <c r="L227" s="182"/>
      <c r="M227" s="187"/>
      <c r="N227" s="188"/>
      <c r="O227" s="188"/>
      <c r="P227" s="188"/>
      <c r="Q227" s="188"/>
      <c r="R227" s="188"/>
      <c r="S227" s="188"/>
      <c r="T227" s="189"/>
      <c r="AT227" s="184" t="s">
        <v>179</v>
      </c>
      <c r="AU227" s="184" t="s">
        <v>84</v>
      </c>
      <c r="AV227" s="13" t="s">
        <v>84</v>
      </c>
      <c r="AW227" s="13" t="s">
        <v>32</v>
      </c>
      <c r="AX227" s="13" t="s">
        <v>77</v>
      </c>
      <c r="AY227" s="184" t="s">
        <v>170</v>
      </c>
    </row>
    <row r="228" spans="1:51" s="14" customFormat="1" ht="10.199999999999999">
      <c r="B228" s="190"/>
      <c r="D228" s="183" t="s">
        <v>179</v>
      </c>
      <c r="E228" s="191" t="s">
        <v>1</v>
      </c>
      <c r="F228" s="192" t="s">
        <v>1909</v>
      </c>
      <c r="H228" s="193">
        <v>8</v>
      </c>
      <c r="I228" s="194"/>
      <c r="L228" s="190"/>
      <c r="M228" s="195"/>
      <c r="N228" s="196"/>
      <c r="O228" s="196"/>
      <c r="P228" s="196"/>
      <c r="Q228" s="196"/>
      <c r="R228" s="196"/>
      <c r="S228" s="196"/>
      <c r="T228" s="197"/>
      <c r="AT228" s="191" t="s">
        <v>179</v>
      </c>
      <c r="AU228" s="191" t="s">
        <v>84</v>
      </c>
      <c r="AV228" s="14" t="s">
        <v>86</v>
      </c>
      <c r="AW228" s="14" t="s">
        <v>32</v>
      </c>
      <c r="AX228" s="14" t="s">
        <v>77</v>
      </c>
      <c r="AY228" s="191" t="s">
        <v>170</v>
      </c>
    </row>
    <row r="229" spans="1:51" s="15" customFormat="1" ht="10.199999999999999">
      <c r="B229" s="198"/>
      <c r="D229" s="183" t="s">
        <v>179</v>
      </c>
      <c r="E229" s="199" t="s">
        <v>1</v>
      </c>
      <c r="F229" s="200" t="s">
        <v>198</v>
      </c>
      <c r="H229" s="201">
        <v>42</v>
      </c>
      <c r="I229" s="202"/>
      <c r="L229" s="198"/>
      <c r="M229" s="233"/>
      <c r="N229" s="234"/>
      <c r="O229" s="234"/>
      <c r="P229" s="234"/>
      <c r="Q229" s="234"/>
      <c r="R229" s="234"/>
      <c r="S229" s="234"/>
      <c r="T229" s="235"/>
      <c r="AT229" s="199" t="s">
        <v>179</v>
      </c>
      <c r="AU229" s="199" t="s">
        <v>84</v>
      </c>
      <c r="AV229" s="15" t="s">
        <v>177</v>
      </c>
      <c r="AW229" s="15" t="s">
        <v>32</v>
      </c>
      <c r="AX229" s="15" t="s">
        <v>84</v>
      </c>
      <c r="AY229" s="199" t="s">
        <v>170</v>
      </c>
    </row>
    <row r="230" spans="1:51" s="2" customFormat="1" ht="6.9" customHeight="1">
      <c r="A230" s="33"/>
      <c r="B230" s="48"/>
      <c r="C230" s="49"/>
      <c r="D230" s="49"/>
      <c r="E230" s="49"/>
      <c r="F230" s="49"/>
      <c r="G230" s="49"/>
      <c r="H230" s="49"/>
      <c r="I230" s="126"/>
      <c r="J230" s="49"/>
      <c r="K230" s="49"/>
      <c r="L230" s="34"/>
      <c r="M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</row>
  </sheetData>
  <autoFilter ref="C129:K229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122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2243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3431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ROUND((SUM(BE129:BE216)),  2)</f>
        <v>0</v>
      </c>
      <c r="G35" s="33"/>
      <c r="H35" s="33"/>
      <c r="I35" s="113">
        <v>0.21</v>
      </c>
      <c r="J35" s="112">
        <f>ROUND(((SUM(BE129:BE216))*I35),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ROUND((SUM(BF129:BF216)),  2)</f>
        <v>0</v>
      </c>
      <c r="G36" s="33"/>
      <c r="H36" s="33"/>
      <c r="I36" s="113">
        <v>0.15</v>
      </c>
      <c r="J36" s="112">
        <f>ROUND(((SUM(BF129:BF216))*I36),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ROUND((SUM(BG129:BG216)),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ROUND((SUM(BH129:BH216)),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ROUND((SUM(BI129:BI216)),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2243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B.5 - Elektro-silnoproud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135</v>
      </c>
      <c r="E99" s="134"/>
      <c r="F99" s="134"/>
      <c r="G99" s="134"/>
      <c r="H99" s="134"/>
      <c r="I99" s="135"/>
      <c r="J99" s="136">
        <f>J130</f>
        <v>0</v>
      </c>
      <c r="L99" s="132"/>
    </row>
    <row r="100" spans="1:47" s="10" customFormat="1" ht="19.95" customHeight="1">
      <c r="B100" s="137"/>
      <c r="D100" s="138" t="s">
        <v>1933</v>
      </c>
      <c r="E100" s="139"/>
      <c r="F100" s="139"/>
      <c r="G100" s="139"/>
      <c r="H100" s="139"/>
      <c r="I100" s="140"/>
      <c r="J100" s="141">
        <f>J131</f>
        <v>0</v>
      </c>
      <c r="L100" s="137"/>
    </row>
    <row r="101" spans="1:47" s="9" customFormat="1" ht="24.9" customHeight="1">
      <c r="B101" s="132"/>
      <c r="D101" s="133" t="s">
        <v>141</v>
      </c>
      <c r="E101" s="134"/>
      <c r="F101" s="134"/>
      <c r="G101" s="134"/>
      <c r="H101" s="134"/>
      <c r="I101" s="135"/>
      <c r="J101" s="136">
        <f>J134</f>
        <v>0</v>
      </c>
      <c r="L101" s="132"/>
    </row>
    <row r="102" spans="1:47" s="10" customFormat="1" ht="19.95" customHeight="1">
      <c r="B102" s="137"/>
      <c r="D102" s="138" t="s">
        <v>1934</v>
      </c>
      <c r="E102" s="139"/>
      <c r="F102" s="139"/>
      <c r="G102" s="139"/>
      <c r="H102" s="139"/>
      <c r="I102" s="140"/>
      <c r="J102" s="141">
        <f>J135</f>
        <v>0</v>
      </c>
      <c r="L102" s="137"/>
    </row>
    <row r="103" spans="1:47" s="10" customFormat="1" ht="19.95" customHeight="1">
      <c r="B103" s="137"/>
      <c r="D103" s="138" t="s">
        <v>1935</v>
      </c>
      <c r="E103" s="139"/>
      <c r="F103" s="139"/>
      <c r="G103" s="139"/>
      <c r="H103" s="139"/>
      <c r="I103" s="140"/>
      <c r="J103" s="141">
        <f>J138</f>
        <v>0</v>
      </c>
      <c r="L103" s="137"/>
    </row>
    <row r="104" spans="1:47" s="10" customFormat="1" ht="19.95" customHeight="1">
      <c r="B104" s="137"/>
      <c r="D104" s="138" t="s">
        <v>1936</v>
      </c>
      <c r="E104" s="139"/>
      <c r="F104" s="139"/>
      <c r="G104" s="139"/>
      <c r="H104" s="139"/>
      <c r="I104" s="140"/>
      <c r="J104" s="141">
        <f>J140</f>
        <v>0</v>
      </c>
      <c r="L104" s="137"/>
    </row>
    <row r="105" spans="1:47" s="9" customFormat="1" ht="24.9" customHeight="1">
      <c r="B105" s="132"/>
      <c r="D105" s="133" t="s">
        <v>1491</v>
      </c>
      <c r="E105" s="134"/>
      <c r="F105" s="134"/>
      <c r="G105" s="134"/>
      <c r="H105" s="134"/>
      <c r="I105" s="135"/>
      <c r="J105" s="136">
        <f>J142</f>
        <v>0</v>
      </c>
      <c r="L105" s="132"/>
    </row>
    <row r="106" spans="1:47" s="10" customFormat="1" ht="19.95" customHeight="1">
      <c r="B106" s="137"/>
      <c r="D106" s="138" t="s">
        <v>1937</v>
      </c>
      <c r="E106" s="139"/>
      <c r="F106" s="139"/>
      <c r="G106" s="139"/>
      <c r="H106" s="139"/>
      <c r="I106" s="140"/>
      <c r="J106" s="141">
        <f>J143</f>
        <v>0</v>
      </c>
      <c r="L106" s="137"/>
    </row>
    <row r="107" spans="1:47" s="10" customFormat="1" ht="19.95" customHeight="1">
      <c r="B107" s="137"/>
      <c r="D107" s="138" t="s">
        <v>1938</v>
      </c>
      <c r="E107" s="139"/>
      <c r="F107" s="139"/>
      <c r="G107" s="139"/>
      <c r="H107" s="139"/>
      <c r="I107" s="140"/>
      <c r="J107" s="141">
        <f>J210</f>
        <v>0</v>
      </c>
      <c r="L107" s="137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102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48"/>
      <c r="C109" s="49"/>
      <c r="D109" s="49"/>
      <c r="E109" s="49"/>
      <c r="F109" s="49"/>
      <c r="G109" s="49"/>
      <c r="H109" s="49"/>
      <c r="I109" s="126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" customHeight="1">
      <c r="A113" s="33"/>
      <c r="B113" s="50"/>
      <c r="C113" s="51"/>
      <c r="D113" s="51"/>
      <c r="E113" s="51"/>
      <c r="F113" s="51"/>
      <c r="G113" s="51"/>
      <c r="H113" s="51"/>
      <c r="I113" s="127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" customHeight="1">
      <c r="A114" s="33"/>
      <c r="B114" s="34"/>
      <c r="C114" s="22" t="s">
        <v>155</v>
      </c>
      <c r="D114" s="33"/>
      <c r="E114" s="33"/>
      <c r="F114" s="33"/>
      <c r="G114" s="33"/>
      <c r="H114" s="33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16</v>
      </c>
      <c r="D116" s="33"/>
      <c r="E116" s="33"/>
      <c r="F116" s="33"/>
      <c r="G116" s="33"/>
      <c r="H116" s="33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3.25" customHeight="1">
      <c r="A117" s="33"/>
      <c r="B117" s="34"/>
      <c r="C117" s="33"/>
      <c r="D117" s="33"/>
      <c r="E117" s="279" t="str">
        <f>E7</f>
        <v>Nástavba a udržovací práce na objektu Městské policie Prahy 8 - AKTUALIZCE</v>
      </c>
      <c r="F117" s="280"/>
      <c r="G117" s="280"/>
      <c r="H117" s="280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126</v>
      </c>
      <c r="I118" s="99"/>
      <c r="L118" s="21"/>
    </row>
    <row r="119" spans="1:31" s="2" customFormat="1" ht="16.5" customHeight="1">
      <c r="A119" s="33"/>
      <c r="B119" s="34"/>
      <c r="C119" s="33"/>
      <c r="D119" s="33"/>
      <c r="E119" s="279" t="s">
        <v>2243</v>
      </c>
      <c r="F119" s="281"/>
      <c r="G119" s="281"/>
      <c r="H119" s="281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128</v>
      </c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41" t="str">
        <f>E11</f>
        <v>B.5 - Elektro-silnoproud</v>
      </c>
      <c r="F121" s="281"/>
      <c r="G121" s="281"/>
      <c r="H121" s="281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3"/>
      <c r="E123" s="33"/>
      <c r="F123" s="26" t="str">
        <f>F14</f>
        <v>Balabánova 1273/2, Praha-Kobylisy</v>
      </c>
      <c r="G123" s="33"/>
      <c r="H123" s="33"/>
      <c r="I123" s="103" t="s">
        <v>22</v>
      </c>
      <c r="J123" s="56" t="str">
        <f>IF(J14="","",J14)</f>
        <v>26. 8. 2020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3"/>
      <c r="D124" s="33"/>
      <c r="E124" s="33"/>
      <c r="F124" s="33"/>
      <c r="G124" s="33"/>
      <c r="H124" s="33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.65" customHeight="1">
      <c r="A125" s="33"/>
      <c r="B125" s="34"/>
      <c r="C125" s="28" t="s">
        <v>24</v>
      </c>
      <c r="D125" s="33"/>
      <c r="E125" s="33"/>
      <c r="F125" s="26" t="str">
        <f>E17</f>
        <v>Městská část Praha 8, Zenklova 1/35</v>
      </c>
      <c r="G125" s="33"/>
      <c r="H125" s="33"/>
      <c r="I125" s="103" t="s">
        <v>30</v>
      </c>
      <c r="J125" s="31" t="str">
        <f>E23</f>
        <v>ZOAA s.r.o, Hošťálkova 637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15" customHeight="1">
      <c r="A126" s="33"/>
      <c r="B126" s="34"/>
      <c r="C126" s="28" t="s">
        <v>28</v>
      </c>
      <c r="D126" s="33"/>
      <c r="E126" s="33"/>
      <c r="F126" s="26" t="str">
        <f>IF(E20="","",E20)</f>
        <v>Vyplň údaj</v>
      </c>
      <c r="G126" s="33"/>
      <c r="H126" s="33"/>
      <c r="I126" s="103" t="s">
        <v>33</v>
      </c>
      <c r="J126" s="31" t="str">
        <f>E26</f>
        <v>Lenka Jandová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10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42"/>
      <c r="B128" s="143"/>
      <c r="C128" s="144" t="s">
        <v>156</v>
      </c>
      <c r="D128" s="145" t="s">
        <v>62</v>
      </c>
      <c r="E128" s="145" t="s">
        <v>58</v>
      </c>
      <c r="F128" s="145" t="s">
        <v>59</v>
      </c>
      <c r="G128" s="145" t="s">
        <v>157</v>
      </c>
      <c r="H128" s="145" t="s">
        <v>158</v>
      </c>
      <c r="I128" s="146" t="s">
        <v>159</v>
      </c>
      <c r="J128" s="147" t="s">
        <v>132</v>
      </c>
      <c r="K128" s="148" t="s">
        <v>160</v>
      </c>
      <c r="L128" s="149"/>
      <c r="M128" s="63" t="s">
        <v>1</v>
      </c>
      <c r="N128" s="64" t="s">
        <v>41</v>
      </c>
      <c r="O128" s="64" t="s">
        <v>161</v>
      </c>
      <c r="P128" s="64" t="s">
        <v>162</v>
      </c>
      <c r="Q128" s="64" t="s">
        <v>163</v>
      </c>
      <c r="R128" s="64" t="s">
        <v>164</v>
      </c>
      <c r="S128" s="64" t="s">
        <v>165</v>
      </c>
      <c r="T128" s="65" t="s">
        <v>166</v>
      </c>
      <c r="U128" s="142"/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42"/>
    </row>
    <row r="129" spans="1:65" s="2" customFormat="1" ht="22.8" customHeight="1">
      <c r="A129" s="33"/>
      <c r="B129" s="34"/>
      <c r="C129" s="70" t="s">
        <v>167</v>
      </c>
      <c r="D129" s="33"/>
      <c r="E129" s="33"/>
      <c r="F129" s="33"/>
      <c r="G129" s="33"/>
      <c r="H129" s="33"/>
      <c r="I129" s="102"/>
      <c r="J129" s="150">
        <f>BK129</f>
        <v>0</v>
      </c>
      <c r="K129" s="33"/>
      <c r="L129" s="34"/>
      <c r="M129" s="66"/>
      <c r="N129" s="57"/>
      <c r="O129" s="67"/>
      <c r="P129" s="151">
        <f>P130+P134+P142</f>
        <v>0</v>
      </c>
      <c r="Q129" s="67"/>
      <c r="R129" s="151">
        <f>R130+R134+R142</f>
        <v>1.097523</v>
      </c>
      <c r="S129" s="67"/>
      <c r="T129" s="152">
        <f>T130+T134+T142</f>
        <v>0.9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76</v>
      </c>
      <c r="AU129" s="18" t="s">
        <v>134</v>
      </c>
      <c r="BK129" s="153">
        <f>BK130+BK134+BK142</f>
        <v>0</v>
      </c>
    </row>
    <row r="130" spans="1:65" s="12" customFormat="1" ht="25.95" customHeight="1">
      <c r="B130" s="154"/>
      <c r="D130" s="155" t="s">
        <v>76</v>
      </c>
      <c r="E130" s="156" t="s">
        <v>168</v>
      </c>
      <c r="F130" s="156" t="s">
        <v>169</v>
      </c>
      <c r="I130" s="157"/>
      <c r="J130" s="158">
        <f>BK130</f>
        <v>0</v>
      </c>
      <c r="L130" s="154"/>
      <c r="M130" s="159"/>
      <c r="N130" s="160"/>
      <c r="O130" s="160"/>
      <c r="P130" s="161">
        <f>P131</f>
        <v>0</v>
      </c>
      <c r="Q130" s="160"/>
      <c r="R130" s="161">
        <f>R131</f>
        <v>0</v>
      </c>
      <c r="S130" s="160"/>
      <c r="T130" s="162">
        <f>T131</f>
        <v>0.9</v>
      </c>
      <c r="AR130" s="155" t="s">
        <v>84</v>
      </c>
      <c r="AT130" s="163" t="s">
        <v>76</v>
      </c>
      <c r="AU130" s="163" t="s">
        <v>77</v>
      </c>
      <c r="AY130" s="155" t="s">
        <v>170</v>
      </c>
      <c r="BK130" s="164">
        <f>BK131</f>
        <v>0</v>
      </c>
    </row>
    <row r="131" spans="1:65" s="12" customFormat="1" ht="22.8" customHeight="1">
      <c r="B131" s="154"/>
      <c r="D131" s="155" t="s">
        <v>76</v>
      </c>
      <c r="E131" s="165" t="s">
        <v>76</v>
      </c>
      <c r="F131" s="165" t="s">
        <v>1939</v>
      </c>
      <c r="I131" s="157"/>
      <c r="J131" s="166">
        <f>BK131</f>
        <v>0</v>
      </c>
      <c r="L131" s="154"/>
      <c r="M131" s="159"/>
      <c r="N131" s="160"/>
      <c r="O131" s="160"/>
      <c r="P131" s="161">
        <f>SUM(P132:P133)</f>
        <v>0</v>
      </c>
      <c r="Q131" s="160"/>
      <c r="R131" s="161">
        <f>SUM(R132:R133)</f>
        <v>0</v>
      </c>
      <c r="S131" s="160"/>
      <c r="T131" s="162">
        <f>SUM(T132:T133)</f>
        <v>0.9</v>
      </c>
      <c r="AR131" s="155" t="s">
        <v>84</v>
      </c>
      <c r="AT131" s="163" t="s">
        <v>76</v>
      </c>
      <c r="AU131" s="163" t="s">
        <v>84</v>
      </c>
      <c r="AY131" s="155" t="s">
        <v>170</v>
      </c>
      <c r="BK131" s="164">
        <f>SUM(BK132:BK133)</f>
        <v>0</v>
      </c>
    </row>
    <row r="132" spans="1:65" s="2" customFormat="1" ht="16.5" customHeight="1">
      <c r="A132" s="33"/>
      <c r="B132" s="167"/>
      <c r="C132" s="168" t="s">
        <v>86</v>
      </c>
      <c r="D132" s="168" t="s">
        <v>173</v>
      </c>
      <c r="E132" s="169" t="s">
        <v>3432</v>
      </c>
      <c r="F132" s="170" t="s">
        <v>1941</v>
      </c>
      <c r="G132" s="171" t="s">
        <v>1017</v>
      </c>
      <c r="H132" s="172">
        <v>160</v>
      </c>
      <c r="I132" s="173"/>
      <c r="J132" s="174">
        <f>ROUND(I132*H132,2)</f>
        <v>0</v>
      </c>
      <c r="K132" s="175"/>
      <c r="L132" s="34"/>
      <c r="M132" s="176" t="s">
        <v>1</v>
      </c>
      <c r="N132" s="177" t="s">
        <v>42</v>
      </c>
      <c r="O132" s="59"/>
      <c r="P132" s="178">
        <f>O132*H132</f>
        <v>0</v>
      </c>
      <c r="Q132" s="178">
        <v>0</v>
      </c>
      <c r="R132" s="178">
        <f>Q132*H132</f>
        <v>0</v>
      </c>
      <c r="S132" s="178">
        <v>5.0000000000000001E-3</v>
      </c>
      <c r="T132" s="179">
        <f>S132*H132</f>
        <v>0.8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0" t="s">
        <v>177</v>
      </c>
      <c r="AT132" s="180" t="s">
        <v>173</v>
      </c>
      <c r="AU132" s="180" t="s">
        <v>86</v>
      </c>
      <c r="AY132" s="18" t="s">
        <v>170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8" t="s">
        <v>84</v>
      </c>
      <c r="BK132" s="181">
        <f>ROUND(I132*H132,2)</f>
        <v>0</v>
      </c>
      <c r="BL132" s="18" t="s">
        <v>177</v>
      </c>
      <c r="BM132" s="180" t="s">
        <v>3433</v>
      </c>
    </row>
    <row r="133" spans="1:65" s="2" customFormat="1" ht="16.5" customHeight="1">
      <c r="A133" s="33"/>
      <c r="B133" s="167"/>
      <c r="C133" s="168" t="s">
        <v>84</v>
      </c>
      <c r="D133" s="168" t="s">
        <v>173</v>
      </c>
      <c r="E133" s="169" t="s">
        <v>1943</v>
      </c>
      <c r="F133" s="170" t="s">
        <v>1944</v>
      </c>
      <c r="G133" s="171" t="s">
        <v>1017</v>
      </c>
      <c r="H133" s="172">
        <v>20</v>
      </c>
      <c r="I133" s="173"/>
      <c r="J133" s="174">
        <f>ROUND(I133*H133,2)</f>
        <v>0</v>
      </c>
      <c r="K133" s="175"/>
      <c r="L133" s="34"/>
      <c r="M133" s="176" t="s">
        <v>1</v>
      </c>
      <c r="N133" s="177" t="s">
        <v>42</v>
      </c>
      <c r="O133" s="59"/>
      <c r="P133" s="178">
        <f>O133*H133</f>
        <v>0</v>
      </c>
      <c r="Q133" s="178">
        <v>0</v>
      </c>
      <c r="R133" s="178">
        <f>Q133*H133</f>
        <v>0</v>
      </c>
      <c r="S133" s="178">
        <v>5.0000000000000001E-3</v>
      </c>
      <c r="T133" s="179">
        <f>S133*H133</f>
        <v>0.1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0" t="s">
        <v>177</v>
      </c>
      <c r="AT133" s="180" t="s">
        <v>173</v>
      </c>
      <c r="AU133" s="180" t="s">
        <v>86</v>
      </c>
      <c r="AY133" s="18" t="s">
        <v>170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8" t="s">
        <v>84</v>
      </c>
      <c r="BK133" s="181">
        <f>ROUND(I133*H133,2)</f>
        <v>0</v>
      </c>
      <c r="BL133" s="18" t="s">
        <v>177</v>
      </c>
      <c r="BM133" s="180" t="s">
        <v>3434</v>
      </c>
    </row>
    <row r="134" spans="1:65" s="12" customFormat="1" ht="25.95" customHeight="1">
      <c r="B134" s="154"/>
      <c r="D134" s="155" t="s">
        <v>76</v>
      </c>
      <c r="E134" s="156" t="s">
        <v>486</v>
      </c>
      <c r="F134" s="156" t="s">
        <v>487</v>
      </c>
      <c r="I134" s="157"/>
      <c r="J134" s="158">
        <f>BK134</f>
        <v>0</v>
      </c>
      <c r="L134" s="154"/>
      <c r="M134" s="159"/>
      <c r="N134" s="160"/>
      <c r="O134" s="160"/>
      <c r="P134" s="161">
        <f>P135+P138+P140</f>
        <v>0</v>
      </c>
      <c r="Q134" s="160"/>
      <c r="R134" s="161">
        <f>R135+R138+R140</f>
        <v>0</v>
      </c>
      <c r="S134" s="160"/>
      <c r="T134" s="162">
        <f>T135+T138+T140</f>
        <v>0</v>
      </c>
      <c r="AR134" s="155" t="s">
        <v>86</v>
      </c>
      <c r="AT134" s="163" t="s">
        <v>76</v>
      </c>
      <c r="AU134" s="163" t="s">
        <v>77</v>
      </c>
      <c r="AY134" s="155" t="s">
        <v>170</v>
      </c>
      <c r="BK134" s="164">
        <f>BK135+BK138+BK140</f>
        <v>0</v>
      </c>
    </row>
    <row r="135" spans="1:65" s="12" customFormat="1" ht="22.8" customHeight="1">
      <c r="B135" s="154"/>
      <c r="D135" s="155" t="s">
        <v>76</v>
      </c>
      <c r="E135" s="165" t="s">
        <v>1946</v>
      </c>
      <c r="F135" s="165" t="s">
        <v>1947</v>
      </c>
      <c r="I135" s="157"/>
      <c r="J135" s="166">
        <f>BK135</f>
        <v>0</v>
      </c>
      <c r="L135" s="154"/>
      <c r="M135" s="159"/>
      <c r="N135" s="160"/>
      <c r="O135" s="160"/>
      <c r="P135" s="161">
        <f>SUM(P136:P137)</f>
        <v>0</v>
      </c>
      <c r="Q135" s="160"/>
      <c r="R135" s="161">
        <f>SUM(R136:R137)</f>
        <v>0</v>
      </c>
      <c r="S135" s="160"/>
      <c r="T135" s="162">
        <f>SUM(T136:T137)</f>
        <v>0</v>
      </c>
      <c r="AR135" s="155" t="s">
        <v>86</v>
      </c>
      <c r="AT135" s="163" t="s">
        <v>76</v>
      </c>
      <c r="AU135" s="163" t="s">
        <v>84</v>
      </c>
      <c r="AY135" s="155" t="s">
        <v>170</v>
      </c>
      <c r="BK135" s="164">
        <f>SUM(BK136:BK137)</f>
        <v>0</v>
      </c>
    </row>
    <row r="136" spans="1:65" s="2" customFormat="1" ht="33" customHeight="1">
      <c r="A136" s="33"/>
      <c r="B136" s="167"/>
      <c r="C136" s="168" t="s">
        <v>171</v>
      </c>
      <c r="D136" s="168" t="s">
        <v>173</v>
      </c>
      <c r="E136" s="169" t="s">
        <v>1948</v>
      </c>
      <c r="F136" s="170" t="s">
        <v>1949</v>
      </c>
      <c r="G136" s="171" t="s">
        <v>297</v>
      </c>
      <c r="H136" s="172">
        <v>1</v>
      </c>
      <c r="I136" s="173"/>
      <c r="J136" s="174">
        <f>ROUND(I136*H136,2)</f>
        <v>0</v>
      </c>
      <c r="K136" s="175"/>
      <c r="L136" s="34"/>
      <c r="M136" s="176" t="s">
        <v>1</v>
      </c>
      <c r="N136" s="177" t="s">
        <v>42</v>
      </c>
      <c r="O136" s="59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0" t="s">
        <v>273</v>
      </c>
      <c r="AT136" s="180" t="s">
        <v>173</v>
      </c>
      <c r="AU136" s="180" t="s">
        <v>86</v>
      </c>
      <c r="AY136" s="18" t="s">
        <v>170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8" t="s">
        <v>84</v>
      </c>
      <c r="BK136" s="181">
        <f>ROUND(I136*H136,2)</f>
        <v>0</v>
      </c>
      <c r="BL136" s="18" t="s">
        <v>273</v>
      </c>
      <c r="BM136" s="180" t="s">
        <v>3435</v>
      </c>
    </row>
    <row r="137" spans="1:65" s="2" customFormat="1" ht="44.25" customHeight="1">
      <c r="A137" s="33"/>
      <c r="B137" s="167"/>
      <c r="C137" s="168" t="s">
        <v>177</v>
      </c>
      <c r="D137" s="168" t="s">
        <v>173</v>
      </c>
      <c r="E137" s="169" t="s">
        <v>1951</v>
      </c>
      <c r="F137" s="170" t="s">
        <v>1952</v>
      </c>
      <c r="G137" s="171" t="s">
        <v>297</v>
      </c>
      <c r="H137" s="172">
        <v>2</v>
      </c>
      <c r="I137" s="173"/>
      <c r="J137" s="174">
        <f>ROUND(I137*H137,2)</f>
        <v>0</v>
      </c>
      <c r="K137" s="175"/>
      <c r="L137" s="34"/>
      <c r="M137" s="176" t="s">
        <v>1</v>
      </c>
      <c r="N137" s="177" t="s">
        <v>42</v>
      </c>
      <c r="O137" s="59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0" t="s">
        <v>273</v>
      </c>
      <c r="AT137" s="180" t="s">
        <v>173</v>
      </c>
      <c r="AU137" s="180" t="s">
        <v>86</v>
      </c>
      <c r="AY137" s="18" t="s">
        <v>170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8" t="s">
        <v>84</v>
      </c>
      <c r="BK137" s="181">
        <f>ROUND(I137*H137,2)</f>
        <v>0</v>
      </c>
      <c r="BL137" s="18" t="s">
        <v>273</v>
      </c>
      <c r="BM137" s="180" t="s">
        <v>3436</v>
      </c>
    </row>
    <row r="138" spans="1:65" s="12" customFormat="1" ht="22.8" customHeight="1">
      <c r="B138" s="154"/>
      <c r="D138" s="155" t="s">
        <v>76</v>
      </c>
      <c r="E138" s="165" t="s">
        <v>1954</v>
      </c>
      <c r="F138" s="165" t="s">
        <v>1955</v>
      </c>
      <c r="I138" s="157"/>
      <c r="J138" s="166">
        <f>BK138</f>
        <v>0</v>
      </c>
      <c r="L138" s="154"/>
      <c r="M138" s="159"/>
      <c r="N138" s="160"/>
      <c r="O138" s="160"/>
      <c r="P138" s="161">
        <f>P139</f>
        <v>0</v>
      </c>
      <c r="Q138" s="160"/>
      <c r="R138" s="161">
        <f>R139</f>
        <v>0</v>
      </c>
      <c r="S138" s="160"/>
      <c r="T138" s="162">
        <f>T139</f>
        <v>0</v>
      </c>
      <c r="AR138" s="155" t="s">
        <v>86</v>
      </c>
      <c r="AT138" s="163" t="s">
        <v>76</v>
      </c>
      <c r="AU138" s="163" t="s">
        <v>84</v>
      </c>
      <c r="AY138" s="155" t="s">
        <v>170</v>
      </c>
      <c r="BK138" s="164">
        <f>BK139</f>
        <v>0</v>
      </c>
    </row>
    <row r="139" spans="1:65" s="2" customFormat="1" ht="16.5" customHeight="1">
      <c r="A139" s="33"/>
      <c r="B139" s="167"/>
      <c r="C139" s="168" t="s">
        <v>205</v>
      </c>
      <c r="D139" s="168" t="s">
        <v>173</v>
      </c>
      <c r="E139" s="169" t="s">
        <v>1956</v>
      </c>
      <c r="F139" s="170" t="s">
        <v>1957</v>
      </c>
      <c r="G139" s="171" t="s">
        <v>297</v>
      </c>
      <c r="H139" s="172">
        <v>6</v>
      </c>
      <c r="I139" s="173"/>
      <c r="J139" s="174">
        <f>ROUND(I139*H139,2)</f>
        <v>0</v>
      </c>
      <c r="K139" s="175"/>
      <c r="L139" s="34"/>
      <c r="M139" s="176" t="s">
        <v>1</v>
      </c>
      <c r="N139" s="177" t="s">
        <v>42</v>
      </c>
      <c r="O139" s="59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0" t="s">
        <v>273</v>
      </c>
      <c r="AT139" s="180" t="s">
        <v>173</v>
      </c>
      <c r="AU139" s="180" t="s">
        <v>86</v>
      </c>
      <c r="AY139" s="18" t="s">
        <v>170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8" t="s">
        <v>84</v>
      </c>
      <c r="BK139" s="181">
        <f>ROUND(I139*H139,2)</f>
        <v>0</v>
      </c>
      <c r="BL139" s="18" t="s">
        <v>273</v>
      </c>
      <c r="BM139" s="180" t="s">
        <v>3437</v>
      </c>
    </row>
    <row r="140" spans="1:65" s="12" customFormat="1" ht="22.8" customHeight="1">
      <c r="B140" s="154"/>
      <c r="D140" s="155" t="s">
        <v>76</v>
      </c>
      <c r="E140" s="165" t="s">
        <v>1962</v>
      </c>
      <c r="F140" s="165" t="s">
        <v>1963</v>
      </c>
      <c r="I140" s="157"/>
      <c r="J140" s="166">
        <f>BK140</f>
        <v>0</v>
      </c>
      <c r="L140" s="154"/>
      <c r="M140" s="159"/>
      <c r="N140" s="160"/>
      <c r="O140" s="160"/>
      <c r="P140" s="161">
        <f>P141</f>
        <v>0</v>
      </c>
      <c r="Q140" s="160"/>
      <c r="R140" s="161">
        <f>R141</f>
        <v>0</v>
      </c>
      <c r="S140" s="160"/>
      <c r="T140" s="162">
        <f>T141</f>
        <v>0</v>
      </c>
      <c r="AR140" s="155" t="s">
        <v>86</v>
      </c>
      <c r="AT140" s="163" t="s">
        <v>76</v>
      </c>
      <c r="AU140" s="163" t="s">
        <v>84</v>
      </c>
      <c r="AY140" s="155" t="s">
        <v>170</v>
      </c>
      <c r="BK140" s="164">
        <f>BK141</f>
        <v>0</v>
      </c>
    </row>
    <row r="141" spans="1:65" s="2" customFormat="1" ht="21.75" customHeight="1">
      <c r="A141" s="33"/>
      <c r="B141" s="167"/>
      <c r="C141" s="168" t="s">
        <v>210</v>
      </c>
      <c r="D141" s="168" t="s">
        <v>173</v>
      </c>
      <c r="E141" s="169" t="s">
        <v>1964</v>
      </c>
      <c r="F141" s="170" t="s">
        <v>1965</v>
      </c>
      <c r="G141" s="171" t="s">
        <v>493</v>
      </c>
      <c r="H141" s="172">
        <v>14</v>
      </c>
      <c r="I141" s="173"/>
      <c r="J141" s="174">
        <f>ROUND(I141*H141,2)</f>
        <v>0</v>
      </c>
      <c r="K141" s="175"/>
      <c r="L141" s="34"/>
      <c r="M141" s="176" t="s">
        <v>1</v>
      </c>
      <c r="N141" s="177" t="s">
        <v>42</v>
      </c>
      <c r="O141" s="59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0" t="s">
        <v>273</v>
      </c>
      <c r="AT141" s="180" t="s">
        <v>173</v>
      </c>
      <c r="AU141" s="180" t="s">
        <v>86</v>
      </c>
      <c r="AY141" s="18" t="s">
        <v>170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84</v>
      </c>
      <c r="BK141" s="181">
        <f>ROUND(I141*H141,2)</f>
        <v>0</v>
      </c>
      <c r="BL141" s="18" t="s">
        <v>273</v>
      </c>
      <c r="BM141" s="180" t="s">
        <v>3438</v>
      </c>
    </row>
    <row r="142" spans="1:65" s="12" customFormat="1" ht="25.95" customHeight="1">
      <c r="B142" s="154"/>
      <c r="D142" s="155" t="s">
        <v>76</v>
      </c>
      <c r="E142" s="156" t="s">
        <v>199</v>
      </c>
      <c r="F142" s="156" t="s">
        <v>1550</v>
      </c>
      <c r="I142" s="157"/>
      <c r="J142" s="158">
        <f>BK142</f>
        <v>0</v>
      </c>
      <c r="L142" s="154"/>
      <c r="M142" s="159"/>
      <c r="N142" s="160"/>
      <c r="O142" s="160"/>
      <c r="P142" s="161">
        <f>P143+P210</f>
        <v>0</v>
      </c>
      <c r="Q142" s="160"/>
      <c r="R142" s="161">
        <f>R143+R210</f>
        <v>1.097523</v>
      </c>
      <c r="S142" s="160"/>
      <c r="T142" s="162">
        <f>T143+T210</f>
        <v>0</v>
      </c>
      <c r="AR142" s="155" t="s">
        <v>171</v>
      </c>
      <c r="AT142" s="163" t="s">
        <v>76</v>
      </c>
      <c r="AU142" s="163" t="s">
        <v>77</v>
      </c>
      <c r="AY142" s="155" t="s">
        <v>170</v>
      </c>
      <c r="BK142" s="164">
        <f>BK143+BK210</f>
        <v>0</v>
      </c>
    </row>
    <row r="143" spans="1:65" s="12" customFormat="1" ht="22.8" customHeight="1">
      <c r="B143" s="154"/>
      <c r="D143" s="155" t="s">
        <v>76</v>
      </c>
      <c r="E143" s="165" t="s">
        <v>1967</v>
      </c>
      <c r="F143" s="165" t="s">
        <v>1968</v>
      </c>
      <c r="I143" s="157"/>
      <c r="J143" s="166">
        <f>BK143</f>
        <v>0</v>
      </c>
      <c r="L143" s="154"/>
      <c r="M143" s="159"/>
      <c r="N143" s="160"/>
      <c r="O143" s="160"/>
      <c r="P143" s="161">
        <f>SUM(P144:P209)</f>
        <v>0</v>
      </c>
      <c r="Q143" s="160"/>
      <c r="R143" s="161">
        <f>SUM(R144:R209)</f>
        <v>1.049323</v>
      </c>
      <c r="S143" s="160"/>
      <c r="T143" s="162">
        <f>SUM(T144:T209)</f>
        <v>0</v>
      </c>
      <c r="AR143" s="155" t="s">
        <v>171</v>
      </c>
      <c r="AT143" s="163" t="s">
        <v>76</v>
      </c>
      <c r="AU143" s="163" t="s">
        <v>84</v>
      </c>
      <c r="AY143" s="155" t="s">
        <v>170</v>
      </c>
      <c r="BK143" s="164">
        <f>SUM(BK144:BK209)</f>
        <v>0</v>
      </c>
    </row>
    <row r="144" spans="1:65" s="2" customFormat="1" ht="21.75" customHeight="1">
      <c r="A144" s="33"/>
      <c r="B144" s="167"/>
      <c r="C144" s="168" t="s">
        <v>215</v>
      </c>
      <c r="D144" s="168" t="s">
        <v>173</v>
      </c>
      <c r="E144" s="169" t="s">
        <v>1969</v>
      </c>
      <c r="F144" s="170" t="s">
        <v>1970</v>
      </c>
      <c r="G144" s="171" t="s">
        <v>297</v>
      </c>
      <c r="H144" s="172">
        <v>422</v>
      </c>
      <c r="I144" s="173"/>
      <c r="J144" s="174">
        <f t="shared" ref="J144:J175" si="0">ROUND(I144*H144,2)</f>
        <v>0</v>
      </c>
      <c r="K144" s="175"/>
      <c r="L144" s="34"/>
      <c r="M144" s="176" t="s">
        <v>1</v>
      </c>
      <c r="N144" s="177" t="s">
        <v>42</v>
      </c>
      <c r="O144" s="59"/>
      <c r="P144" s="178">
        <f t="shared" ref="P144:P175" si="1">O144*H144</f>
        <v>0</v>
      </c>
      <c r="Q144" s="178">
        <v>0</v>
      </c>
      <c r="R144" s="178">
        <f t="shared" ref="R144:R175" si="2">Q144*H144</f>
        <v>0</v>
      </c>
      <c r="S144" s="178">
        <v>0</v>
      </c>
      <c r="T144" s="179">
        <f t="shared" ref="T144:T175" si="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0" t="s">
        <v>535</v>
      </c>
      <c r="AT144" s="180" t="s">
        <v>173</v>
      </c>
      <c r="AU144" s="180" t="s">
        <v>86</v>
      </c>
      <c r="AY144" s="18" t="s">
        <v>170</v>
      </c>
      <c r="BE144" s="181">
        <f t="shared" ref="BE144:BE175" si="4">IF(N144="základní",J144,0)</f>
        <v>0</v>
      </c>
      <c r="BF144" s="181">
        <f t="shared" ref="BF144:BF175" si="5">IF(N144="snížená",J144,0)</f>
        <v>0</v>
      </c>
      <c r="BG144" s="181">
        <f t="shared" ref="BG144:BG175" si="6">IF(N144="zákl. přenesená",J144,0)</f>
        <v>0</v>
      </c>
      <c r="BH144" s="181">
        <f t="shared" ref="BH144:BH175" si="7">IF(N144="sníž. přenesená",J144,0)</f>
        <v>0</v>
      </c>
      <c r="BI144" s="181">
        <f t="shared" ref="BI144:BI175" si="8">IF(N144="nulová",J144,0)</f>
        <v>0</v>
      </c>
      <c r="BJ144" s="18" t="s">
        <v>84</v>
      </c>
      <c r="BK144" s="181">
        <f t="shared" ref="BK144:BK175" si="9">ROUND(I144*H144,2)</f>
        <v>0</v>
      </c>
      <c r="BL144" s="18" t="s">
        <v>535</v>
      </c>
      <c r="BM144" s="180" t="s">
        <v>3439</v>
      </c>
    </row>
    <row r="145" spans="1:65" s="2" customFormat="1" ht="33" customHeight="1">
      <c r="A145" s="33"/>
      <c r="B145" s="167"/>
      <c r="C145" s="168" t="s">
        <v>202</v>
      </c>
      <c r="D145" s="168" t="s">
        <v>173</v>
      </c>
      <c r="E145" s="169" t="s">
        <v>1972</v>
      </c>
      <c r="F145" s="170" t="s">
        <v>1973</v>
      </c>
      <c r="G145" s="171" t="s">
        <v>297</v>
      </c>
      <c r="H145" s="172">
        <v>10</v>
      </c>
      <c r="I145" s="173"/>
      <c r="J145" s="174">
        <f t="shared" si="0"/>
        <v>0</v>
      </c>
      <c r="K145" s="175"/>
      <c r="L145" s="34"/>
      <c r="M145" s="176" t="s">
        <v>1</v>
      </c>
      <c r="N145" s="177" t="s">
        <v>42</v>
      </c>
      <c r="O145" s="59"/>
      <c r="P145" s="178">
        <f t="shared" si="1"/>
        <v>0</v>
      </c>
      <c r="Q145" s="178">
        <v>0</v>
      </c>
      <c r="R145" s="178">
        <f t="shared" si="2"/>
        <v>0</v>
      </c>
      <c r="S145" s="178">
        <v>0</v>
      </c>
      <c r="T145" s="179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0" t="s">
        <v>535</v>
      </c>
      <c r="AT145" s="180" t="s">
        <v>173</v>
      </c>
      <c r="AU145" s="180" t="s">
        <v>86</v>
      </c>
      <c r="AY145" s="18" t="s">
        <v>170</v>
      </c>
      <c r="BE145" s="181">
        <f t="shared" si="4"/>
        <v>0</v>
      </c>
      <c r="BF145" s="181">
        <f t="shared" si="5"/>
        <v>0</v>
      </c>
      <c r="BG145" s="181">
        <f t="shared" si="6"/>
        <v>0</v>
      </c>
      <c r="BH145" s="181">
        <f t="shared" si="7"/>
        <v>0</v>
      </c>
      <c r="BI145" s="181">
        <f t="shared" si="8"/>
        <v>0</v>
      </c>
      <c r="BJ145" s="18" t="s">
        <v>84</v>
      </c>
      <c r="BK145" s="181">
        <f t="shared" si="9"/>
        <v>0</v>
      </c>
      <c r="BL145" s="18" t="s">
        <v>535</v>
      </c>
      <c r="BM145" s="180" t="s">
        <v>3440</v>
      </c>
    </row>
    <row r="146" spans="1:65" s="2" customFormat="1" ht="21.75" customHeight="1">
      <c r="A146" s="33"/>
      <c r="B146" s="167"/>
      <c r="C146" s="206" t="s">
        <v>228</v>
      </c>
      <c r="D146" s="206" t="s">
        <v>199</v>
      </c>
      <c r="E146" s="207" t="s">
        <v>1975</v>
      </c>
      <c r="F146" s="208" t="s">
        <v>1976</v>
      </c>
      <c r="G146" s="209" t="s">
        <v>297</v>
      </c>
      <c r="H146" s="210">
        <v>10</v>
      </c>
      <c r="I146" s="211"/>
      <c r="J146" s="212">
        <f t="shared" si="0"/>
        <v>0</v>
      </c>
      <c r="K146" s="213"/>
      <c r="L146" s="214"/>
      <c r="M146" s="215" t="s">
        <v>1</v>
      </c>
      <c r="N146" s="216" t="s">
        <v>42</v>
      </c>
      <c r="O146" s="59"/>
      <c r="P146" s="178">
        <f t="shared" si="1"/>
        <v>0</v>
      </c>
      <c r="Q146" s="178">
        <v>2.4000000000000001E-4</v>
      </c>
      <c r="R146" s="178">
        <f t="shared" si="2"/>
        <v>2.4000000000000002E-3</v>
      </c>
      <c r="S146" s="178">
        <v>0</v>
      </c>
      <c r="T146" s="179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0" t="s">
        <v>847</v>
      </c>
      <c r="AT146" s="180" t="s">
        <v>199</v>
      </c>
      <c r="AU146" s="180" t="s">
        <v>86</v>
      </c>
      <c r="AY146" s="18" t="s">
        <v>170</v>
      </c>
      <c r="BE146" s="181">
        <f t="shared" si="4"/>
        <v>0</v>
      </c>
      <c r="BF146" s="181">
        <f t="shared" si="5"/>
        <v>0</v>
      </c>
      <c r="BG146" s="181">
        <f t="shared" si="6"/>
        <v>0</v>
      </c>
      <c r="BH146" s="181">
        <f t="shared" si="7"/>
        <v>0</v>
      </c>
      <c r="BI146" s="181">
        <f t="shared" si="8"/>
        <v>0</v>
      </c>
      <c r="BJ146" s="18" t="s">
        <v>84</v>
      </c>
      <c r="BK146" s="181">
        <f t="shared" si="9"/>
        <v>0</v>
      </c>
      <c r="BL146" s="18" t="s">
        <v>847</v>
      </c>
      <c r="BM146" s="180" t="s">
        <v>3441</v>
      </c>
    </row>
    <row r="147" spans="1:65" s="2" customFormat="1" ht="16.5" customHeight="1">
      <c r="A147" s="33"/>
      <c r="B147" s="167"/>
      <c r="C147" s="168" t="s">
        <v>234</v>
      </c>
      <c r="D147" s="168" t="s">
        <v>173</v>
      </c>
      <c r="E147" s="169" t="s">
        <v>1978</v>
      </c>
      <c r="F147" s="170" t="s">
        <v>1979</v>
      </c>
      <c r="G147" s="171" t="s">
        <v>297</v>
      </c>
      <c r="H147" s="172">
        <v>80</v>
      </c>
      <c r="I147" s="173"/>
      <c r="J147" s="174">
        <f t="shared" si="0"/>
        <v>0</v>
      </c>
      <c r="K147" s="175"/>
      <c r="L147" s="34"/>
      <c r="M147" s="176" t="s">
        <v>1</v>
      </c>
      <c r="N147" s="177" t="s">
        <v>42</v>
      </c>
      <c r="O147" s="59"/>
      <c r="P147" s="178">
        <f t="shared" si="1"/>
        <v>0</v>
      </c>
      <c r="Q147" s="178">
        <v>0</v>
      </c>
      <c r="R147" s="178">
        <f t="shared" si="2"/>
        <v>0</v>
      </c>
      <c r="S147" s="178">
        <v>0</v>
      </c>
      <c r="T147" s="179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0" t="s">
        <v>535</v>
      </c>
      <c r="AT147" s="180" t="s">
        <v>173</v>
      </c>
      <c r="AU147" s="180" t="s">
        <v>86</v>
      </c>
      <c r="AY147" s="18" t="s">
        <v>170</v>
      </c>
      <c r="BE147" s="181">
        <f t="shared" si="4"/>
        <v>0</v>
      </c>
      <c r="BF147" s="181">
        <f t="shared" si="5"/>
        <v>0</v>
      </c>
      <c r="BG147" s="181">
        <f t="shared" si="6"/>
        <v>0</v>
      </c>
      <c r="BH147" s="181">
        <f t="shared" si="7"/>
        <v>0</v>
      </c>
      <c r="BI147" s="181">
        <f t="shared" si="8"/>
        <v>0</v>
      </c>
      <c r="BJ147" s="18" t="s">
        <v>84</v>
      </c>
      <c r="BK147" s="181">
        <f t="shared" si="9"/>
        <v>0</v>
      </c>
      <c r="BL147" s="18" t="s">
        <v>535</v>
      </c>
      <c r="BM147" s="180" t="s">
        <v>3442</v>
      </c>
    </row>
    <row r="148" spans="1:65" s="2" customFormat="1" ht="16.5" customHeight="1">
      <c r="A148" s="33"/>
      <c r="B148" s="167"/>
      <c r="C148" s="206" t="s">
        <v>241</v>
      </c>
      <c r="D148" s="206" t="s">
        <v>199</v>
      </c>
      <c r="E148" s="207" t="s">
        <v>1981</v>
      </c>
      <c r="F148" s="208" t="s">
        <v>1982</v>
      </c>
      <c r="G148" s="209" t="s">
        <v>297</v>
      </c>
      <c r="H148" s="210">
        <v>80</v>
      </c>
      <c r="I148" s="211"/>
      <c r="J148" s="212">
        <f t="shared" si="0"/>
        <v>0</v>
      </c>
      <c r="K148" s="213"/>
      <c r="L148" s="214"/>
      <c r="M148" s="215" t="s">
        <v>1</v>
      </c>
      <c r="N148" s="216" t="s">
        <v>42</v>
      </c>
      <c r="O148" s="59"/>
      <c r="P148" s="178">
        <f t="shared" si="1"/>
        <v>0</v>
      </c>
      <c r="Q148" s="178">
        <v>4.6E-5</v>
      </c>
      <c r="R148" s="178">
        <f t="shared" si="2"/>
        <v>3.6800000000000001E-3</v>
      </c>
      <c r="S148" s="178">
        <v>0</v>
      </c>
      <c r="T148" s="179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0" t="s">
        <v>847</v>
      </c>
      <c r="AT148" s="180" t="s">
        <v>199</v>
      </c>
      <c r="AU148" s="180" t="s">
        <v>86</v>
      </c>
      <c r="AY148" s="18" t="s">
        <v>170</v>
      </c>
      <c r="BE148" s="181">
        <f t="shared" si="4"/>
        <v>0</v>
      </c>
      <c r="BF148" s="181">
        <f t="shared" si="5"/>
        <v>0</v>
      </c>
      <c r="BG148" s="181">
        <f t="shared" si="6"/>
        <v>0</v>
      </c>
      <c r="BH148" s="181">
        <f t="shared" si="7"/>
        <v>0</v>
      </c>
      <c r="BI148" s="181">
        <f t="shared" si="8"/>
        <v>0</v>
      </c>
      <c r="BJ148" s="18" t="s">
        <v>84</v>
      </c>
      <c r="BK148" s="181">
        <f t="shared" si="9"/>
        <v>0</v>
      </c>
      <c r="BL148" s="18" t="s">
        <v>847</v>
      </c>
      <c r="BM148" s="180" t="s">
        <v>3443</v>
      </c>
    </row>
    <row r="149" spans="1:65" s="2" customFormat="1" ht="33" customHeight="1">
      <c r="A149" s="33"/>
      <c r="B149" s="167"/>
      <c r="C149" s="206" t="s">
        <v>248</v>
      </c>
      <c r="D149" s="206" t="s">
        <v>199</v>
      </c>
      <c r="E149" s="207" t="s">
        <v>1984</v>
      </c>
      <c r="F149" s="208" t="s">
        <v>1985</v>
      </c>
      <c r="G149" s="209" t="s">
        <v>297</v>
      </c>
      <c r="H149" s="210">
        <v>342</v>
      </c>
      <c r="I149" s="211"/>
      <c r="J149" s="212">
        <f t="shared" si="0"/>
        <v>0</v>
      </c>
      <c r="K149" s="213"/>
      <c r="L149" s="214"/>
      <c r="M149" s="215" t="s">
        <v>1</v>
      </c>
      <c r="N149" s="216" t="s">
        <v>42</v>
      </c>
      <c r="O149" s="59"/>
      <c r="P149" s="178">
        <f t="shared" si="1"/>
        <v>0</v>
      </c>
      <c r="Q149" s="178">
        <v>2.8E-5</v>
      </c>
      <c r="R149" s="178">
        <f t="shared" si="2"/>
        <v>9.5759999999999994E-3</v>
      </c>
      <c r="S149" s="178">
        <v>0</v>
      </c>
      <c r="T149" s="179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847</v>
      </c>
      <c r="AT149" s="180" t="s">
        <v>199</v>
      </c>
      <c r="AU149" s="180" t="s">
        <v>86</v>
      </c>
      <c r="AY149" s="18" t="s">
        <v>170</v>
      </c>
      <c r="BE149" s="181">
        <f t="shared" si="4"/>
        <v>0</v>
      </c>
      <c r="BF149" s="181">
        <f t="shared" si="5"/>
        <v>0</v>
      </c>
      <c r="BG149" s="181">
        <f t="shared" si="6"/>
        <v>0</v>
      </c>
      <c r="BH149" s="181">
        <f t="shared" si="7"/>
        <v>0</v>
      </c>
      <c r="BI149" s="181">
        <f t="shared" si="8"/>
        <v>0</v>
      </c>
      <c r="BJ149" s="18" t="s">
        <v>84</v>
      </c>
      <c r="BK149" s="181">
        <f t="shared" si="9"/>
        <v>0</v>
      </c>
      <c r="BL149" s="18" t="s">
        <v>847</v>
      </c>
      <c r="BM149" s="180" t="s">
        <v>3444</v>
      </c>
    </row>
    <row r="150" spans="1:65" s="2" customFormat="1" ht="21.75" customHeight="1">
      <c r="A150" s="33"/>
      <c r="B150" s="167"/>
      <c r="C150" s="168" t="s">
        <v>254</v>
      </c>
      <c r="D150" s="168" t="s">
        <v>173</v>
      </c>
      <c r="E150" s="169" t="s">
        <v>3445</v>
      </c>
      <c r="F150" s="170" t="s">
        <v>3446</v>
      </c>
      <c r="G150" s="171" t="s">
        <v>244</v>
      </c>
      <c r="H150" s="172">
        <v>20</v>
      </c>
      <c r="I150" s="173"/>
      <c r="J150" s="174">
        <f t="shared" si="0"/>
        <v>0</v>
      </c>
      <c r="K150" s="175"/>
      <c r="L150" s="34"/>
      <c r="M150" s="176" t="s">
        <v>1</v>
      </c>
      <c r="N150" s="177" t="s">
        <v>42</v>
      </c>
      <c r="O150" s="59"/>
      <c r="P150" s="178">
        <f t="shared" si="1"/>
        <v>0</v>
      </c>
      <c r="Q150" s="178">
        <v>0</v>
      </c>
      <c r="R150" s="178">
        <f t="shared" si="2"/>
        <v>0</v>
      </c>
      <c r="S150" s="178">
        <v>0</v>
      </c>
      <c r="T150" s="179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0" t="s">
        <v>535</v>
      </c>
      <c r="AT150" s="180" t="s">
        <v>173</v>
      </c>
      <c r="AU150" s="180" t="s">
        <v>86</v>
      </c>
      <c r="AY150" s="18" t="s">
        <v>170</v>
      </c>
      <c r="BE150" s="181">
        <f t="shared" si="4"/>
        <v>0</v>
      </c>
      <c r="BF150" s="181">
        <f t="shared" si="5"/>
        <v>0</v>
      </c>
      <c r="BG150" s="181">
        <f t="shared" si="6"/>
        <v>0</v>
      </c>
      <c r="BH150" s="181">
        <f t="shared" si="7"/>
        <v>0</v>
      </c>
      <c r="BI150" s="181">
        <f t="shared" si="8"/>
        <v>0</v>
      </c>
      <c r="BJ150" s="18" t="s">
        <v>84</v>
      </c>
      <c r="BK150" s="181">
        <f t="shared" si="9"/>
        <v>0</v>
      </c>
      <c r="BL150" s="18" t="s">
        <v>535</v>
      </c>
      <c r="BM150" s="180" t="s">
        <v>3447</v>
      </c>
    </row>
    <row r="151" spans="1:65" s="2" customFormat="1" ht="16.5" customHeight="1">
      <c r="A151" s="33"/>
      <c r="B151" s="167"/>
      <c r="C151" s="206" t="s">
        <v>259</v>
      </c>
      <c r="D151" s="206" t="s">
        <v>199</v>
      </c>
      <c r="E151" s="207" t="s">
        <v>3448</v>
      </c>
      <c r="F151" s="208" t="s">
        <v>3449</v>
      </c>
      <c r="G151" s="209" t="s">
        <v>244</v>
      </c>
      <c r="H151" s="210">
        <v>20</v>
      </c>
      <c r="I151" s="211"/>
      <c r="J151" s="212">
        <f t="shared" si="0"/>
        <v>0</v>
      </c>
      <c r="K151" s="213"/>
      <c r="L151" s="214"/>
      <c r="M151" s="215" t="s">
        <v>1</v>
      </c>
      <c r="N151" s="216" t="s">
        <v>42</v>
      </c>
      <c r="O151" s="59"/>
      <c r="P151" s="178">
        <f t="shared" si="1"/>
        <v>0</v>
      </c>
      <c r="Q151" s="178">
        <v>0</v>
      </c>
      <c r="R151" s="178">
        <f t="shared" si="2"/>
        <v>0</v>
      </c>
      <c r="S151" s="178">
        <v>0</v>
      </c>
      <c r="T151" s="179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0" t="s">
        <v>2066</v>
      </c>
      <c r="AT151" s="180" t="s">
        <v>199</v>
      </c>
      <c r="AU151" s="180" t="s">
        <v>86</v>
      </c>
      <c r="AY151" s="18" t="s">
        <v>170</v>
      </c>
      <c r="BE151" s="181">
        <f t="shared" si="4"/>
        <v>0</v>
      </c>
      <c r="BF151" s="181">
        <f t="shared" si="5"/>
        <v>0</v>
      </c>
      <c r="BG151" s="181">
        <f t="shared" si="6"/>
        <v>0</v>
      </c>
      <c r="BH151" s="181">
        <f t="shared" si="7"/>
        <v>0</v>
      </c>
      <c r="BI151" s="181">
        <f t="shared" si="8"/>
        <v>0</v>
      </c>
      <c r="BJ151" s="18" t="s">
        <v>84</v>
      </c>
      <c r="BK151" s="181">
        <f t="shared" si="9"/>
        <v>0</v>
      </c>
      <c r="BL151" s="18" t="s">
        <v>535</v>
      </c>
      <c r="BM151" s="180" t="s">
        <v>3450</v>
      </c>
    </row>
    <row r="152" spans="1:65" s="2" customFormat="1" ht="21.75" customHeight="1">
      <c r="A152" s="33"/>
      <c r="B152" s="167"/>
      <c r="C152" s="168" t="s">
        <v>8</v>
      </c>
      <c r="D152" s="168" t="s">
        <v>173</v>
      </c>
      <c r="E152" s="169" t="s">
        <v>1987</v>
      </c>
      <c r="F152" s="170" t="s">
        <v>1988</v>
      </c>
      <c r="G152" s="171" t="s">
        <v>297</v>
      </c>
      <c r="H152" s="172">
        <v>171</v>
      </c>
      <c r="I152" s="173"/>
      <c r="J152" s="174">
        <f t="shared" si="0"/>
        <v>0</v>
      </c>
      <c r="K152" s="175"/>
      <c r="L152" s="34"/>
      <c r="M152" s="176" t="s">
        <v>1</v>
      </c>
      <c r="N152" s="177" t="s">
        <v>42</v>
      </c>
      <c r="O152" s="59"/>
      <c r="P152" s="178">
        <f t="shared" si="1"/>
        <v>0</v>
      </c>
      <c r="Q152" s="178">
        <v>0</v>
      </c>
      <c r="R152" s="178">
        <f t="shared" si="2"/>
        <v>0</v>
      </c>
      <c r="S152" s="178">
        <v>0</v>
      </c>
      <c r="T152" s="179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0" t="s">
        <v>535</v>
      </c>
      <c r="AT152" s="180" t="s">
        <v>173</v>
      </c>
      <c r="AU152" s="180" t="s">
        <v>86</v>
      </c>
      <c r="AY152" s="18" t="s">
        <v>170</v>
      </c>
      <c r="BE152" s="181">
        <f t="shared" si="4"/>
        <v>0</v>
      </c>
      <c r="BF152" s="181">
        <f t="shared" si="5"/>
        <v>0</v>
      </c>
      <c r="BG152" s="181">
        <f t="shared" si="6"/>
        <v>0</v>
      </c>
      <c r="BH152" s="181">
        <f t="shared" si="7"/>
        <v>0</v>
      </c>
      <c r="BI152" s="181">
        <f t="shared" si="8"/>
        <v>0</v>
      </c>
      <c r="BJ152" s="18" t="s">
        <v>84</v>
      </c>
      <c r="BK152" s="181">
        <f t="shared" si="9"/>
        <v>0</v>
      </c>
      <c r="BL152" s="18" t="s">
        <v>535</v>
      </c>
      <c r="BM152" s="180" t="s">
        <v>3451</v>
      </c>
    </row>
    <row r="153" spans="1:65" s="2" customFormat="1" ht="21.75" customHeight="1">
      <c r="A153" s="33"/>
      <c r="B153" s="167"/>
      <c r="C153" s="168" t="s">
        <v>273</v>
      </c>
      <c r="D153" s="168" t="s">
        <v>173</v>
      </c>
      <c r="E153" s="169" t="s">
        <v>1996</v>
      </c>
      <c r="F153" s="170" t="s">
        <v>1997</v>
      </c>
      <c r="G153" s="171" t="s">
        <v>297</v>
      </c>
      <c r="H153" s="172">
        <v>5</v>
      </c>
      <c r="I153" s="173"/>
      <c r="J153" s="174">
        <f t="shared" si="0"/>
        <v>0</v>
      </c>
      <c r="K153" s="175"/>
      <c r="L153" s="34"/>
      <c r="M153" s="176" t="s">
        <v>1</v>
      </c>
      <c r="N153" s="177" t="s">
        <v>42</v>
      </c>
      <c r="O153" s="59"/>
      <c r="P153" s="178">
        <f t="shared" si="1"/>
        <v>0</v>
      </c>
      <c r="Q153" s="178">
        <v>0</v>
      </c>
      <c r="R153" s="178">
        <f t="shared" si="2"/>
        <v>0</v>
      </c>
      <c r="S153" s="178">
        <v>0</v>
      </c>
      <c r="T153" s="179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0" t="s">
        <v>535</v>
      </c>
      <c r="AT153" s="180" t="s">
        <v>173</v>
      </c>
      <c r="AU153" s="180" t="s">
        <v>86</v>
      </c>
      <c r="AY153" s="18" t="s">
        <v>170</v>
      </c>
      <c r="BE153" s="181">
        <f t="shared" si="4"/>
        <v>0</v>
      </c>
      <c r="BF153" s="181">
        <f t="shared" si="5"/>
        <v>0</v>
      </c>
      <c r="BG153" s="181">
        <f t="shared" si="6"/>
        <v>0</v>
      </c>
      <c r="BH153" s="181">
        <f t="shared" si="7"/>
        <v>0</v>
      </c>
      <c r="BI153" s="181">
        <f t="shared" si="8"/>
        <v>0</v>
      </c>
      <c r="BJ153" s="18" t="s">
        <v>84</v>
      </c>
      <c r="BK153" s="181">
        <f t="shared" si="9"/>
        <v>0</v>
      </c>
      <c r="BL153" s="18" t="s">
        <v>535</v>
      </c>
      <c r="BM153" s="180" t="s">
        <v>3452</v>
      </c>
    </row>
    <row r="154" spans="1:65" s="2" customFormat="1" ht="21.75" customHeight="1">
      <c r="A154" s="33"/>
      <c r="B154" s="167"/>
      <c r="C154" s="168" t="s">
        <v>280</v>
      </c>
      <c r="D154" s="168" t="s">
        <v>173</v>
      </c>
      <c r="E154" s="169" t="s">
        <v>1999</v>
      </c>
      <c r="F154" s="170" t="s">
        <v>2000</v>
      </c>
      <c r="G154" s="171" t="s">
        <v>297</v>
      </c>
      <c r="H154" s="172">
        <v>1</v>
      </c>
      <c r="I154" s="173"/>
      <c r="J154" s="174">
        <f t="shared" si="0"/>
        <v>0</v>
      </c>
      <c r="K154" s="175"/>
      <c r="L154" s="34"/>
      <c r="M154" s="176" t="s">
        <v>1</v>
      </c>
      <c r="N154" s="177" t="s">
        <v>42</v>
      </c>
      <c r="O154" s="59"/>
      <c r="P154" s="178">
        <f t="shared" si="1"/>
        <v>0</v>
      </c>
      <c r="Q154" s="178">
        <v>0</v>
      </c>
      <c r="R154" s="178">
        <f t="shared" si="2"/>
        <v>0</v>
      </c>
      <c r="S154" s="178">
        <v>0</v>
      </c>
      <c r="T154" s="179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535</v>
      </c>
      <c r="AT154" s="180" t="s">
        <v>173</v>
      </c>
      <c r="AU154" s="180" t="s">
        <v>86</v>
      </c>
      <c r="AY154" s="18" t="s">
        <v>170</v>
      </c>
      <c r="BE154" s="181">
        <f t="shared" si="4"/>
        <v>0</v>
      </c>
      <c r="BF154" s="181">
        <f t="shared" si="5"/>
        <v>0</v>
      </c>
      <c r="BG154" s="181">
        <f t="shared" si="6"/>
        <v>0</v>
      </c>
      <c r="BH154" s="181">
        <f t="shared" si="7"/>
        <v>0</v>
      </c>
      <c r="BI154" s="181">
        <f t="shared" si="8"/>
        <v>0</v>
      </c>
      <c r="BJ154" s="18" t="s">
        <v>84</v>
      </c>
      <c r="BK154" s="181">
        <f t="shared" si="9"/>
        <v>0</v>
      </c>
      <c r="BL154" s="18" t="s">
        <v>535</v>
      </c>
      <c r="BM154" s="180" t="s">
        <v>3453</v>
      </c>
    </row>
    <row r="155" spans="1:65" s="2" customFormat="1" ht="16.5" customHeight="1">
      <c r="A155" s="33"/>
      <c r="B155" s="167"/>
      <c r="C155" s="206" t="s">
        <v>285</v>
      </c>
      <c r="D155" s="206" t="s">
        <v>199</v>
      </c>
      <c r="E155" s="207" t="s">
        <v>2002</v>
      </c>
      <c r="F155" s="208" t="s">
        <v>2003</v>
      </c>
      <c r="G155" s="209" t="s">
        <v>297</v>
      </c>
      <c r="H155" s="210">
        <v>1</v>
      </c>
      <c r="I155" s="211"/>
      <c r="J155" s="212">
        <f t="shared" si="0"/>
        <v>0</v>
      </c>
      <c r="K155" s="213"/>
      <c r="L155" s="214"/>
      <c r="M155" s="215" t="s">
        <v>1</v>
      </c>
      <c r="N155" s="216" t="s">
        <v>42</v>
      </c>
      <c r="O155" s="59"/>
      <c r="P155" s="178">
        <f t="shared" si="1"/>
        <v>0</v>
      </c>
      <c r="Q155" s="178">
        <v>0</v>
      </c>
      <c r="R155" s="178">
        <f t="shared" si="2"/>
        <v>0</v>
      </c>
      <c r="S155" s="178">
        <v>0</v>
      </c>
      <c r="T155" s="179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0" t="s">
        <v>847</v>
      </c>
      <c r="AT155" s="180" t="s">
        <v>199</v>
      </c>
      <c r="AU155" s="180" t="s">
        <v>86</v>
      </c>
      <c r="AY155" s="18" t="s">
        <v>170</v>
      </c>
      <c r="BE155" s="181">
        <f t="shared" si="4"/>
        <v>0</v>
      </c>
      <c r="BF155" s="181">
        <f t="shared" si="5"/>
        <v>0</v>
      </c>
      <c r="BG155" s="181">
        <f t="shared" si="6"/>
        <v>0</v>
      </c>
      <c r="BH155" s="181">
        <f t="shared" si="7"/>
        <v>0</v>
      </c>
      <c r="BI155" s="181">
        <f t="shared" si="8"/>
        <v>0</v>
      </c>
      <c r="BJ155" s="18" t="s">
        <v>84</v>
      </c>
      <c r="BK155" s="181">
        <f t="shared" si="9"/>
        <v>0</v>
      </c>
      <c r="BL155" s="18" t="s">
        <v>847</v>
      </c>
      <c r="BM155" s="180" t="s">
        <v>3454</v>
      </c>
    </row>
    <row r="156" spans="1:65" s="2" customFormat="1" ht="21.75" customHeight="1">
      <c r="A156" s="33"/>
      <c r="B156" s="167"/>
      <c r="C156" s="168" t="s">
        <v>289</v>
      </c>
      <c r="D156" s="168" t="s">
        <v>173</v>
      </c>
      <c r="E156" s="169" t="s">
        <v>2005</v>
      </c>
      <c r="F156" s="170" t="s">
        <v>2006</v>
      </c>
      <c r="G156" s="171" t="s">
        <v>297</v>
      </c>
      <c r="H156" s="172">
        <v>3</v>
      </c>
      <c r="I156" s="173"/>
      <c r="J156" s="174">
        <f t="shared" si="0"/>
        <v>0</v>
      </c>
      <c r="K156" s="175"/>
      <c r="L156" s="34"/>
      <c r="M156" s="176" t="s">
        <v>1</v>
      </c>
      <c r="N156" s="177" t="s">
        <v>42</v>
      </c>
      <c r="O156" s="59"/>
      <c r="P156" s="178">
        <f t="shared" si="1"/>
        <v>0</v>
      </c>
      <c r="Q156" s="178">
        <v>0</v>
      </c>
      <c r="R156" s="178">
        <f t="shared" si="2"/>
        <v>0</v>
      </c>
      <c r="S156" s="178">
        <v>0</v>
      </c>
      <c r="T156" s="179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0" t="s">
        <v>535</v>
      </c>
      <c r="AT156" s="180" t="s">
        <v>173</v>
      </c>
      <c r="AU156" s="180" t="s">
        <v>86</v>
      </c>
      <c r="AY156" s="18" t="s">
        <v>170</v>
      </c>
      <c r="BE156" s="181">
        <f t="shared" si="4"/>
        <v>0</v>
      </c>
      <c r="BF156" s="181">
        <f t="shared" si="5"/>
        <v>0</v>
      </c>
      <c r="BG156" s="181">
        <f t="shared" si="6"/>
        <v>0</v>
      </c>
      <c r="BH156" s="181">
        <f t="shared" si="7"/>
        <v>0</v>
      </c>
      <c r="BI156" s="181">
        <f t="shared" si="8"/>
        <v>0</v>
      </c>
      <c r="BJ156" s="18" t="s">
        <v>84</v>
      </c>
      <c r="BK156" s="181">
        <f t="shared" si="9"/>
        <v>0</v>
      </c>
      <c r="BL156" s="18" t="s">
        <v>535</v>
      </c>
      <c r="BM156" s="180" t="s">
        <v>3455</v>
      </c>
    </row>
    <row r="157" spans="1:65" s="2" customFormat="1" ht="16.5" customHeight="1">
      <c r="A157" s="33"/>
      <c r="B157" s="167"/>
      <c r="C157" s="206" t="s">
        <v>294</v>
      </c>
      <c r="D157" s="206" t="s">
        <v>199</v>
      </c>
      <c r="E157" s="207" t="s">
        <v>2008</v>
      </c>
      <c r="F157" s="208" t="s">
        <v>2003</v>
      </c>
      <c r="G157" s="209" t="s">
        <v>297</v>
      </c>
      <c r="H157" s="210">
        <v>3</v>
      </c>
      <c r="I157" s="211"/>
      <c r="J157" s="212">
        <f t="shared" si="0"/>
        <v>0</v>
      </c>
      <c r="K157" s="213"/>
      <c r="L157" s="214"/>
      <c r="M157" s="215" t="s">
        <v>1</v>
      </c>
      <c r="N157" s="216" t="s">
        <v>42</v>
      </c>
      <c r="O157" s="59"/>
      <c r="P157" s="178">
        <f t="shared" si="1"/>
        <v>0</v>
      </c>
      <c r="Q157" s="178">
        <v>0</v>
      </c>
      <c r="R157" s="178">
        <f t="shared" si="2"/>
        <v>0</v>
      </c>
      <c r="S157" s="178">
        <v>0</v>
      </c>
      <c r="T157" s="179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0" t="s">
        <v>847</v>
      </c>
      <c r="AT157" s="180" t="s">
        <v>199</v>
      </c>
      <c r="AU157" s="180" t="s">
        <v>86</v>
      </c>
      <c r="AY157" s="18" t="s">
        <v>170</v>
      </c>
      <c r="BE157" s="181">
        <f t="shared" si="4"/>
        <v>0</v>
      </c>
      <c r="BF157" s="181">
        <f t="shared" si="5"/>
        <v>0</v>
      </c>
      <c r="BG157" s="181">
        <f t="shared" si="6"/>
        <v>0</v>
      </c>
      <c r="BH157" s="181">
        <f t="shared" si="7"/>
        <v>0</v>
      </c>
      <c r="BI157" s="181">
        <f t="shared" si="8"/>
        <v>0</v>
      </c>
      <c r="BJ157" s="18" t="s">
        <v>84</v>
      </c>
      <c r="BK157" s="181">
        <f t="shared" si="9"/>
        <v>0</v>
      </c>
      <c r="BL157" s="18" t="s">
        <v>847</v>
      </c>
      <c r="BM157" s="180" t="s">
        <v>3456</v>
      </c>
    </row>
    <row r="158" spans="1:65" s="2" customFormat="1" ht="21.75" customHeight="1">
      <c r="A158" s="33"/>
      <c r="B158" s="167"/>
      <c r="C158" s="168" t="s">
        <v>7</v>
      </c>
      <c r="D158" s="168" t="s">
        <v>173</v>
      </c>
      <c r="E158" s="169" t="s">
        <v>2010</v>
      </c>
      <c r="F158" s="170" t="s">
        <v>2011</v>
      </c>
      <c r="G158" s="171" t="s">
        <v>297</v>
      </c>
      <c r="H158" s="172">
        <v>18</v>
      </c>
      <c r="I158" s="173"/>
      <c r="J158" s="174">
        <f t="shared" si="0"/>
        <v>0</v>
      </c>
      <c r="K158" s="175"/>
      <c r="L158" s="34"/>
      <c r="M158" s="176" t="s">
        <v>1</v>
      </c>
      <c r="N158" s="177" t="s">
        <v>42</v>
      </c>
      <c r="O158" s="59"/>
      <c r="P158" s="178">
        <f t="shared" si="1"/>
        <v>0</v>
      </c>
      <c r="Q158" s="178">
        <v>0</v>
      </c>
      <c r="R158" s="178">
        <f t="shared" si="2"/>
        <v>0</v>
      </c>
      <c r="S158" s="178">
        <v>0</v>
      </c>
      <c r="T158" s="179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0" t="s">
        <v>535</v>
      </c>
      <c r="AT158" s="180" t="s">
        <v>173</v>
      </c>
      <c r="AU158" s="180" t="s">
        <v>86</v>
      </c>
      <c r="AY158" s="18" t="s">
        <v>170</v>
      </c>
      <c r="BE158" s="181">
        <f t="shared" si="4"/>
        <v>0</v>
      </c>
      <c r="BF158" s="181">
        <f t="shared" si="5"/>
        <v>0</v>
      </c>
      <c r="BG158" s="181">
        <f t="shared" si="6"/>
        <v>0</v>
      </c>
      <c r="BH158" s="181">
        <f t="shared" si="7"/>
        <v>0</v>
      </c>
      <c r="BI158" s="181">
        <f t="shared" si="8"/>
        <v>0</v>
      </c>
      <c r="BJ158" s="18" t="s">
        <v>84</v>
      </c>
      <c r="BK158" s="181">
        <f t="shared" si="9"/>
        <v>0</v>
      </c>
      <c r="BL158" s="18" t="s">
        <v>535</v>
      </c>
      <c r="BM158" s="180" t="s">
        <v>3457</v>
      </c>
    </row>
    <row r="159" spans="1:65" s="2" customFormat="1" ht="16.5" customHeight="1">
      <c r="A159" s="33"/>
      <c r="B159" s="167"/>
      <c r="C159" s="206" t="s">
        <v>304</v>
      </c>
      <c r="D159" s="206" t="s">
        <v>199</v>
      </c>
      <c r="E159" s="207" t="s">
        <v>2013</v>
      </c>
      <c r="F159" s="208" t="s">
        <v>2014</v>
      </c>
      <c r="G159" s="209" t="s">
        <v>297</v>
      </c>
      <c r="H159" s="210">
        <v>18</v>
      </c>
      <c r="I159" s="211"/>
      <c r="J159" s="212">
        <f t="shared" si="0"/>
        <v>0</v>
      </c>
      <c r="K159" s="213"/>
      <c r="L159" s="214"/>
      <c r="M159" s="215" t="s">
        <v>1</v>
      </c>
      <c r="N159" s="216" t="s">
        <v>42</v>
      </c>
      <c r="O159" s="59"/>
      <c r="P159" s="178">
        <f t="shared" si="1"/>
        <v>0</v>
      </c>
      <c r="Q159" s="178">
        <v>1.5999999999999999E-5</v>
      </c>
      <c r="R159" s="178">
        <f t="shared" si="2"/>
        <v>2.8800000000000001E-4</v>
      </c>
      <c r="S159" s="178">
        <v>0</v>
      </c>
      <c r="T159" s="179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0" t="s">
        <v>847</v>
      </c>
      <c r="AT159" s="180" t="s">
        <v>199</v>
      </c>
      <c r="AU159" s="180" t="s">
        <v>86</v>
      </c>
      <c r="AY159" s="18" t="s">
        <v>170</v>
      </c>
      <c r="BE159" s="181">
        <f t="shared" si="4"/>
        <v>0</v>
      </c>
      <c r="BF159" s="181">
        <f t="shared" si="5"/>
        <v>0</v>
      </c>
      <c r="BG159" s="181">
        <f t="shared" si="6"/>
        <v>0</v>
      </c>
      <c r="BH159" s="181">
        <f t="shared" si="7"/>
        <v>0</v>
      </c>
      <c r="BI159" s="181">
        <f t="shared" si="8"/>
        <v>0</v>
      </c>
      <c r="BJ159" s="18" t="s">
        <v>84</v>
      </c>
      <c r="BK159" s="181">
        <f t="shared" si="9"/>
        <v>0</v>
      </c>
      <c r="BL159" s="18" t="s">
        <v>847</v>
      </c>
      <c r="BM159" s="180" t="s">
        <v>3458</v>
      </c>
    </row>
    <row r="160" spans="1:65" s="2" customFormat="1" ht="33" customHeight="1">
      <c r="A160" s="33"/>
      <c r="B160" s="167"/>
      <c r="C160" s="168" t="s">
        <v>314</v>
      </c>
      <c r="D160" s="168" t="s">
        <v>173</v>
      </c>
      <c r="E160" s="169" t="s">
        <v>2016</v>
      </c>
      <c r="F160" s="170" t="s">
        <v>2017</v>
      </c>
      <c r="G160" s="171" t="s">
        <v>297</v>
      </c>
      <c r="H160" s="172">
        <v>9</v>
      </c>
      <c r="I160" s="173"/>
      <c r="J160" s="174">
        <f t="shared" si="0"/>
        <v>0</v>
      </c>
      <c r="K160" s="175"/>
      <c r="L160" s="34"/>
      <c r="M160" s="176" t="s">
        <v>1</v>
      </c>
      <c r="N160" s="177" t="s">
        <v>42</v>
      </c>
      <c r="O160" s="59"/>
      <c r="P160" s="178">
        <f t="shared" si="1"/>
        <v>0</v>
      </c>
      <c r="Q160" s="178">
        <v>0</v>
      </c>
      <c r="R160" s="178">
        <f t="shared" si="2"/>
        <v>0</v>
      </c>
      <c r="S160" s="178">
        <v>0</v>
      </c>
      <c r="T160" s="179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0" t="s">
        <v>535</v>
      </c>
      <c r="AT160" s="180" t="s">
        <v>173</v>
      </c>
      <c r="AU160" s="180" t="s">
        <v>86</v>
      </c>
      <c r="AY160" s="18" t="s">
        <v>170</v>
      </c>
      <c r="BE160" s="181">
        <f t="shared" si="4"/>
        <v>0</v>
      </c>
      <c r="BF160" s="181">
        <f t="shared" si="5"/>
        <v>0</v>
      </c>
      <c r="BG160" s="181">
        <f t="shared" si="6"/>
        <v>0</v>
      </c>
      <c r="BH160" s="181">
        <f t="shared" si="7"/>
        <v>0</v>
      </c>
      <c r="BI160" s="181">
        <f t="shared" si="8"/>
        <v>0</v>
      </c>
      <c r="BJ160" s="18" t="s">
        <v>84</v>
      </c>
      <c r="BK160" s="181">
        <f t="shared" si="9"/>
        <v>0</v>
      </c>
      <c r="BL160" s="18" t="s">
        <v>535</v>
      </c>
      <c r="BM160" s="180" t="s">
        <v>3459</v>
      </c>
    </row>
    <row r="161" spans="1:65" s="2" customFormat="1" ht="21.75" customHeight="1">
      <c r="A161" s="33"/>
      <c r="B161" s="167"/>
      <c r="C161" s="206" t="s">
        <v>319</v>
      </c>
      <c r="D161" s="206" t="s">
        <v>199</v>
      </c>
      <c r="E161" s="207" t="s">
        <v>2019</v>
      </c>
      <c r="F161" s="208" t="s">
        <v>2020</v>
      </c>
      <c r="G161" s="209" t="s">
        <v>297</v>
      </c>
      <c r="H161" s="210">
        <v>6</v>
      </c>
      <c r="I161" s="211"/>
      <c r="J161" s="212">
        <f t="shared" si="0"/>
        <v>0</v>
      </c>
      <c r="K161" s="213"/>
      <c r="L161" s="214"/>
      <c r="M161" s="215" t="s">
        <v>1</v>
      </c>
      <c r="N161" s="216" t="s">
        <v>42</v>
      </c>
      <c r="O161" s="59"/>
      <c r="P161" s="178">
        <f t="shared" si="1"/>
        <v>0</v>
      </c>
      <c r="Q161" s="178">
        <v>5.5999999999999999E-5</v>
      </c>
      <c r="R161" s="178">
        <f t="shared" si="2"/>
        <v>3.3599999999999998E-4</v>
      </c>
      <c r="S161" s="178">
        <v>0</v>
      </c>
      <c r="T161" s="179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847</v>
      </c>
      <c r="AT161" s="180" t="s">
        <v>199</v>
      </c>
      <c r="AU161" s="180" t="s">
        <v>86</v>
      </c>
      <c r="AY161" s="18" t="s">
        <v>170</v>
      </c>
      <c r="BE161" s="181">
        <f t="shared" si="4"/>
        <v>0</v>
      </c>
      <c r="BF161" s="181">
        <f t="shared" si="5"/>
        <v>0</v>
      </c>
      <c r="BG161" s="181">
        <f t="shared" si="6"/>
        <v>0</v>
      </c>
      <c r="BH161" s="181">
        <f t="shared" si="7"/>
        <v>0</v>
      </c>
      <c r="BI161" s="181">
        <f t="shared" si="8"/>
        <v>0</v>
      </c>
      <c r="BJ161" s="18" t="s">
        <v>84</v>
      </c>
      <c r="BK161" s="181">
        <f t="shared" si="9"/>
        <v>0</v>
      </c>
      <c r="BL161" s="18" t="s">
        <v>847</v>
      </c>
      <c r="BM161" s="180" t="s">
        <v>3460</v>
      </c>
    </row>
    <row r="162" spans="1:65" s="2" customFormat="1" ht="21.75" customHeight="1">
      <c r="A162" s="33"/>
      <c r="B162" s="167"/>
      <c r="C162" s="206" t="s">
        <v>324</v>
      </c>
      <c r="D162" s="206" t="s">
        <v>199</v>
      </c>
      <c r="E162" s="207" t="s">
        <v>2022</v>
      </c>
      <c r="F162" s="208" t="s">
        <v>2023</v>
      </c>
      <c r="G162" s="209" t="s">
        <v>297</v>
      </c>
      <c r="H162" s="210">
        <v>3</v>
      </c>
      <c r="I162" s="211"/>
      <c r="J162" s="212">
        <f t="shared" si="0"/>
        <v>0</v>
      </c>
      <c r="K162" s="213"/>
      <c r="L162" s="214"/>
      <c r="M162" s="215" t="s">
        <v>1</v>
      </c>
      <c r="N162" s="216" t="s">
        <v>42</v>
      </c>
      <c r="O162" s="59"/>
      <c r="P162" s="178">
        <f t="shared" si="1"/>
        <v>0</v>
      </c>
      <c r="Q162" s="178">
        <v>5.0000000000000002E-5</v>
      </c>
      <c r="R162" s="178">
        <f t="shared" si="2"/>
        <v>1.5000000000000001E-4</v>
      </c>
      <c r="S162" s="178">
        <v>0</v>
      </c>
      <c r="T162" s="179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0" t="s">
        <v>847</v>
      </c>
      <c r="AT162" s="180" t="s">
        <v>199</v>
      </c>
      <c r="AU162" s="180" t="s">
        <v>86</v>
      </c>
      <c r="AY162" s="18" t="s">
        <v>170</v>
      </c>
      <c r="BE162" s="181">
        <f t="shared" si="4"/>
        <v>0</v>
      </c>
      <c r="BF162" s="181">
        <f t="shared" si="5"/>
        <v>0</v>
      </c>
      <c r="BG162" s="181">
        <f t="shared" si="6"/>
        <v>0</v>
      </c>
      <c r="BH162" s="181">
        <f t="shared" si="7"/>
        <v>0</v>
      </c>
      <c r="BI162" s="181">
        <f t="shared" si="8"/>
        <v>0</v>
      </c>
      <c r="BJ162" s="18" t="s">
        <v>84</v>
      </c>
      <c r="BK162" s="181">
        <f t="shared" si="9"/>
        <v>0</v>
      </c>
      <c r="BL162" s="18" t="s">
        <v>847</v>
      </c>
      <c r="BM162" s="180" t="s">
        <v>3461</v>
      </c>
    </row>
    <row r="163" spans="1:65" s="2" customFormat="1" ht="21.75" customHeight="1">
      <c r="A163" s="33"/>
      <c r="B163" s="167"/>
      <c r="C163" s="168" t="s">
        <v>328</v>
      </c>
      <c r="D163" s="168" t="s">
        <v>173</v>
      </c>
      <c r="E163" s="169" t="s">
        <v>2025</v>
      </c>
      <c r="F163" s="170" t="s">
        <v>2026</v>
      </c>
      <c r="G163" s="171" t="s">
        <v>297</v>
      </c>
      <c r="H163" s="172">
        <v>62</v>
      </c>
      <c r="I163" s="173"/>
      <c r="J163" s="174">
        <f t="shared" si="0"/>
        <v>0</v>
      </c>
      <c r="K163" s="175"/>
      <c r="L163" s="34"/>
      <c r="M163" s="176" t="s">
        <v>1</v>
      </c>
      <c r="N163" s="177" t="s">
        <v>42</v>
      </c>
      <c r="O163" s="59"/>
      <c r="P163" s="178">
        <f t="shared" si="1"/>
        <v>0</v>
      </c>
      <c r="Q163" s="178">
        <v>0</v>
      </c>
      <c r="R163" s="178">
        <f t="shared" si="2"/>
        <v>0</v>
      </c>
      <c r="S163" s="178">
        <v>0</v>
      </c>
      <c r="T163" s="179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0" t="s">
        <v>535</v>
      </c>
      <c r="AT163" s="180" t="s">
        <v>173</v>
      </c>
      <c r="AU163" s="180" t="s">
        <v>86</v>
      </c>
      <c r="AY163" s="18" t="s">
        <v>170</v>
      </c>
      <c r="BE163" s="181">
        <f t="shared" si="4"/>
        <v>0</v>
      </c>
      <c r="BF163" s="181">
        <f t="shared" si="5"/>
        <v>0</v>
      </c>
      <c r="BG163" s="181">
        <f t="shared" si="6"/>
        <v>0</v>
      </c>
      <c r="BH163" s="181">
        <f t="shared" si="7"/>
        <v>0</v>
      </c>
      <c r="BI163" s="181">
        <f t="shared" si="8"/>
        <v>0</v>
      </c>
      <c r="BJ163" s="18" t="s">
        <v>84</v>
      </c>
      <c r="BK163" s="181">
        <f t="shared" si="9"/>
        <v>0</v>
      </c>
      <c r="BL163" s="18" t="s">
        <v>535</v>
      </c>
      <c r="BM163" s="180" t="s">
        <v>3462</v>
      </c>
    </row>
    <row r="164" spans="1:65" s="2" customFormat="1" ht="16.5" customHeight="1">
      <c r="A164" s="33"/>
      <c r="B164" s="167"/>
      <c r="C164" s="206" t="s">
        <v>333</v>
      </c>
      <c r="D164" s="206" t="s">
        <v>199</v>
      </c>
      <c r="E164" s="207" t="s">
        <v>2028</v>
      </c>
      <c r="F164" s="208" t="s">
        <v>2029</v>
      </c>
      <c r="G164" s="209" t="s">
        <v>297</v>
      </c>
      <c r="H164" s="210">
        <v>62</v>
      </c>
      <c r="I164" s="211"/>
      <c r="J164" s="212">
        <f t="shared" si="0"/>
        <v>0</v>
      </c>
      <c r="K164" s="213"/>
      <c r="L164" s="214"/>
      <c r="M164" s="215" t="s">
        <v>1</v>
      </c>
      <c r="N164" s="216" t="s">
        <v>42</v>
      </c>
      <c r="O164" s="59"/>
      <c r="P164" s="178">
        <f t="shared" si="1"/>
        <v>0</v>
      </c>
      <c r="Q164" s="178">
        <v>6.0000000000000002E-5</v>
      </c>
      <c r="R164" s="178">
        <f t="shared" si="2"/>
        <v>3.7200000000000002E-3</v>
      </c>
      <c r="S164" s="178">
        <v>0</v>
      </c>
      <c r="T164" s="179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0" t="s">
        <v>847</v>
      </c>
      <c r="AT164" s="180" t="s">
        <v>199</v>
      </c>
      <c r="AU164" s="180" t="s">
        <v>86</v>
      </c>
      <c r="AY164" s="18" t="s">
        <v>170</v>
      </c>
      <c r="BE164" s="181">
        <f t="shared" si="4"/>
        <v>0</v>
      </c>
      <c r="BF164" s="181">
        <f t="shared" si="5"/>
        <v>0</v>
      </c>
      <c r="BG164" s="181">
        <f t="shared" si="6"/>
        <v>0</v>
      </c>
      <c r="BH164" s="181">
        <f t="shared" si="7"/>
        <v>0</v>
      </c>
      <c r="BI164" s="181">
        <f t="shared" si="8"/>
        <v>0</v>
      </c>
      <c r="BJ164" s="18" t="s">
        <v>84</v>
      </c>
      <c r="BK164" s="181">
        <f t="shared" si="9"/>
        <v>0</v>
      </c>
      <c r="BL164" s="18" t="s">
        <v>847</v>
      </c>
      <c r="BM164" s="180" t="s">
        <v>3463</v>
      </c>
    </row>
    <row r="165" spans="1:65" s="2" customFormat="1" ht="21.75" customHeight="1">
      <c r="A165" s="33"/>
      <c r="B165" s="167"/>
      <c r="C165" s="168" t="s">
        <v>337</v>
      </c>
      <c r="D165" s="168" t="s">
        <v>173</v>
      </c>
      <c r="E165" s="169" t="s">
        <v>2031</v>
      </c>
      <c r="F165" s="170" t="s">
        <v>2032</v>
      </c>
      <c r="G165" s="171" t="s">
        <v>297</v>
      </c>
      <c r="H165" s="172">
        <v>204</v>
      </c>
      <c r="I165" s="173"/>
      <c r="J165" s="174">
        <f t="shared" si="0"/>
        <v>0</v>
      </c>
      <c r="K165" s="175"/>
      <c r="L165" s="34"/>
      <c r="M165" s="176" t="s">
        <v>1</v>
      </c>
      <c r="N165" s="177" t="s">
        <v>42</v>
      </c>
      <c r="O165" s="59"/>
      <c r="P165" s="178">
        <f t="shared" si="1"/>
        <v>0</v>
      </c>
      <c r="Q165" s="178">
        <v>0</v>
      </c>
      <c r="R165" s="178">
        <f t="shared" si="2"/>
        <v>0</v>
      </c>
      <c r="S165" s="178">
        <v>0</v>
      </c>
      <c r="T165" s="179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0" t="s">
        <v>535</v>
      </c>
      <c r="AT165" s="180" t="s">
        <v>173</v>
      </c>
      <c r="AU165" s="180" t="s">
        <v>86</v>
      </c>
      <c r="AY165" s="18" t="s">
        <v>170</v>
      </c>
      <c r="BE165" s="181">
        <f t="shared" si="4"/>
        <v>0</v>
      </c>
      <c r="BF165" s="181">
        <f t="shared" si="5"/>
        <v>0</v>
      </c>
      <c r="BG165" s="181">
        <f t="shared" si="6"/>
        <v>0</v>
      </c>
      <c r="BH165" s="181">
        <f t="shared" si="7"/>
        <v>0</v>
      </c>
      <c r="BI165" s="181">
        <f t="shared" si="8"/>
        <v>0</v>
      </c>
      <c r="BJ165" s="18" t="s">
        <v>84</v>
      </c>
      <c r="BK165" s="181">
        <f t="shared" si="9"/>
        <v>0</v>
      </c>
      <c r="BL165" s="18" t="s">
        <v>535</v>
      </c>
      <c r="BM165" s="180" t="s">
        <v>3464</v>
      </c>
    </row>
    <row r="166" spans="1:65" s="2" customFormat="1" ht="16.5" customHeight="1">
      <c r="A166" s="33"/>
      <c r="B166" s="167"/>
      <c r="C166" s="206" t="s">
        <v>342</v>
      </c>
      <c r="D166" s="206" t="s">
        <v>199</v>
      </c>
      <c r="E166" s="207" t="s">
        <v>2034</v>
      </c>
      <c r="F166" s="208" t="s">
        <v>2035</v>
      </c>
      <c r="G166" s="209" t="s">
        <v>297</v>
      </c>
      <c r="H166" s="210">
        <v>30</v>
      </c>
      <c r="I166" s="211"/>
      <c r="J166" s="212">
        <f t="shared" si="0"/>
        <v>0</v>
      </c>
      <c r="K166" s="213"/>
      <c r="L166" s="214"/>
      <c r="M166" s="215" t="s">
        <v>1</v>
      </c>
      <c r="N166" s="216" t="s">
        <v>42</v>
      </c>
      <c r="O166" s="59"/>
      <c r="P166" s="178">
        <f t="shared" si="1"/>
        <v>0</v>
      </c>
      <c r="Q166" s="178">
        <v>6.0000000000000002E-5</v>
      </c>
      <c r="R166" s="178">
        <f t="shared" si="2"/>
        <v>1.8E-3</v>
      </c>
      <c r="S166" s="178">
        <v>0</v>
      </c>
      <c r="T166" s="179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0" t="s">
        <v>847</v>
      </c>
      <c r="AT166" s="180" t="s">
        <v>199</v>
      </c>
      <c r="AU166" s="180" t="s">
        <v>86</v>
      </c>
      <c r="AY166" s="18" t="s">
        <v>170</v>
      </c>
      <c r="BE166" s="181">
        <f t="shared" si="4"/>
        <v>0</v>
      </c>
      <c r="BF166" s="181">
        <f t="shared" si="5"/>
        <v>0</v>
      </c>
      <c r="BG166" s="181">
        <f t="shared" si="6"/>
        <v>0</v>
      </c>
      <c r="BH166" s="181">
        <f t="shared" si="7"/>
        <v>0</v>
      </c>
      <c r="BI166" s="181">
        <f t="shared" si="8"/>
        <v>0</v>
      </c>
      <c r="BJ166" s="18" t="s">
        <v>84</v>
      </c>
      <c r="BK166" s="181">
        <f t="shared" si="9"/>
        <v>0</v>
      </c>
      <c r="BL166" s="18" t="s">
        <v>847</v>
      </c>
      <c r="BM166" s="180" t="s">
        <v>3465</v>
      </c>
    </row>
    <row r="167" spans="1:65" s="2" customFormat="1" ht="21.75" customHeight="1">
      <c r="A167" s="33"/>
      <c r="B167" s="167"/>
      <c r="C167" s="206" t="s">
        <v>346</v>
      </c>
      <c r="D167" s="206" t="s">
        <v>199</v>
      </c>
      <c r="E167" s="207" t="s">
        <v>2037</v>
      </c>
      <c r="F167" s="208" t="s">
        <v>2038</v>
      </c>
      <c r="G167" s="209" t="s">
        <v>297</v>
      </c>
      <c r="H167" s="210">
        <v>174</v>
      </c>
      <c r="I167" s="211"/>
      <c r="J167" s="212">
        <f t="shared" si="0"/>
        <v>0</v>
      </c>
      <c r="K167" s="213"/>
      <c r="L167" s="214"/>
      <c r="M167" s="215" t="s">
        <v>1</v>
      </c>
      <c r="N167" s="216" t="s">
        <v>42</v>
      </c>
      <c r="O167" s="59"/>
      <c r="P167" s="178">
        <f t="shared" si="1"/>
        <v>0</v>
      </c>
      <c r="Q167" s="178">
        <v>6.0000000000000002E-5</v>
      </c>
      <c r="R167" s="178">
        <f t="shared" si="2"/>
        <v>1.044E-2</v>
      </c>
      <c r="S167" s="178">
        <v>0</v>
      </c>
      <c r="T167" s="179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847</v>
      </c>
      <c r="AT167" s="180" t="s">
        <v>199</v>
      </c>
      <c r="AU167" s="180" t="s">
        <v>86</v>
      </c>
      <c r="AY167" s="18" t="s">
        <v>170</v>
      </c>
      <c r="BE167" s="181">
        <f t="shared" si="4"/>
        <v>0</v>
      </c>
      <c r="BF167" s="181">
        <f t="shared" si="5"/>
        <v>0</v>
      </c>
      <c r="BG167" s="181">
        <f t="shared" si="6"/>
        <v>0</v>
      </c>
      <c r="BH167" s="181">
        <f t="shared" si="7"/>
        <v>0</v>
      </c>
      <c r="BI167" s="181">
        <f t="shared" si="8"/>
        <v>0</v>
      </c>
      <c r="BJ167" s="18" t="s">
        <v>84</v>
      </c>
      <c r="BK167" s="181">
        <f t="shared" si="9"/>
        <v>0</v>
      </c>
      <c r="BL167" s="18" t="s">
        <v>847</v>
      </c>
      <c r="BM167" s="180" t="s">
        <v>3466</v>
      </c>
    </row>
    <row r="168" spans="1:65" s="2" customFormat="1" ht="44.25" customHeight="1">
      <c r="A168" s="33"/>
      <c r="B168" s="167"/>
      <c r="C168" s="168" t="s">
        <v>350</v>
      </c>
      <c r="D168" s="168" t="s">
        <v>173</v>
      </c>
      <c r="E168" s="169" t="s">
        <v>2040</v>
      </c>
      <c r="F168" s="170" t="s">
        <v>2041</v>
      </c>
      <c r="G168" s="171" t="s">
        <v>297</v>
      </c>
      <c r="H168" s="172">
        <v>1</v>
      </c>
      <c r="I168" s="173"/>
      <c r="J168" s="174">
        <f t="shared" si="0"/>
        <v>0</v>
      </c>
      <c r="K168" s="175"/>
      <c r="L168" s="34"/>
      <c r="M168" s="176" t="s">
        <v>1</v>
      </c>
      <c r="N168" s="177" t="s">
        <v>42</v>
      </c>
      <c r="O168" s="59"/>
      <c r="P168" s="178">
        <f t="shared" si="1"/>
        <v>0</v>
      </c>
      <c r="Q168" s="178">
        <v>0</v>
      </c>
      <c r="R168" s="178">
        <f t="shared" si="2"/>
        <v>0</v>
      </c>
      <c r="S168" s="178">
        <v>0</v>
      </c>
      <c r="T168" s="179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0" t="s">
        <v>535</v>
      </c>
      <c r="AT168" s="180" t="s">
        <v>173</v>
      </c>
      <c r="AU168" s="180" t="s">
        <v>86</v>
      </c>
      <c r="AY168" s="18" t="s">
        <v>170</v>
      </c>
      <c r="BE168" s="181">
        <f t="shared" si="4"/>
        <v>0</v>
      </c>
      <c r="BF168" s="181">
        <f t="shared" si="5"/>
        <v>0</v>
      </c>
      <c r="BG168" s="181">
        <f t="shared" si="6"/>
        <v>0</v>
      </c>
      <c r="BH168" s="181">
        <f t="shared" si="7"/>
        <v>0</v>
      </c>
      <c r="BI168" s="181">
        <f t="shared" si="8"/>
        <v>0</v>
      </c>
      <c r="BJ168" s="18" t="s">
        <v>84</v>
      </c>
      <c r="BK168" s="181">
        <f t="shared" si="9"/>
        <v>0</v>
      </c>
      <c r="BL168" s="18" t="s">
        <v>535</v>
      </c>
      <c r="BM168" s="180" t="s">
        <v>3467</v>
      </c>
    </row>
    <row r="169" spans="1:65" s="2" customFormat="1" ht="33" customHeight="1">
      <c r="A169" s="33"/>
      <c r="B169" s="167"/>
      <c r="C169" s="206" t="s">
        <v>355</v>
      </c>
      <c r="D169" s="206" t="s">
        <v>199</v>
      </c>
      <c r="E169" s="207" t="s">
        <v>2043</v>
      </c>
      <c r="F169" s="208" t="s">
        <v>2044</v>
      </c>
      <c r="G169" s="209" t="s">
        <v>297</v>
      </c>
      <c r="H169" s="210">
        <v>1</v>
      </c>
      <c r="I169" s="211"/>
      <c r="J169" s="212">
        <f t="shared" si="0"/>
        <v>0</v>
      </c>
      <c r="K169" s="213"/>
      <c r="L169" s="214"/>
      <c r="M169" s="215" t="s">
        <v>1</v>
      </c>
      <c r="N169" s="216" t="s">
        <v>42</v>
      </c>
      <c r="O169" s="59"/>
      <c r="P169" s="178">
        <f t="shared" si="1"/>
        <v>0</v>
      </c>
      <c r="Q169" s="178">
        <v>2.23E-4</v>
      </c>
      <c r="R169" s="178">
        <f t="shared" si="2"/>
        <v>2.23E-4</v>
      </c>
      <c r="S169" s="178">
        <v>0</v>
      </c>
      <c r="T169" s="179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0" t="s">
        <v>847</v>
      </c>
      <c r="AT169" s="180" t="s">
        <v>199</v>
      </c>
      <c r="AU169" s="180" t="s">
        <v>86</v>
      </c>
      <c r="AY169" s="18" t="s">
        <v>170</v>
      </c>
      <c r="BE169" s="181">
        <f t="shared" si="4"/>
        <v>0</v>
      </c>
      <c r="BF169" s="181">
        <f t="shared" si="5"/>
        <v>0</v>
      </c>
      <c r="BG169" s="181">
        <f t="shared" si="6"/>
        <v>0</v>
      </c>
      <c r="BH169" s="181">
        <f t="shared" si="7"/>
        <v>0</v>
      </c>
      <c r="BI169" s="181">
        <f t="shared" si="8"/>
        <v>0</v>
      </c>
      <c r="BJ169" s="18" t="s">
        <v>84</v>
      </c>
      <c r="BK169" s="181">
        <f t="shared" si="9"/>
        <v>0</v>
      </c>
      <c r="BL169" s="18" t="s">
        <v>847</v>
      </c>
      <c r="BM169" s="180" t="s">
        <v>3468</v>
      </c>
    </row>
    <row r="170" spans="1:65" s="2" customFormat="1" ht="21.75" customHeight="1">
      <c r="A170" s="33"/>
      <c r="B170" s="167"/>
      <c r="C170" s="168" t="s">
        <v>359</v>
      </c>
      <c r="D170" s="168" t="s">
        <v>173</v>
      </c>
      <c r="E170" s="169" t="s">
        <v>2077</v>
      </c>
      <c r="F170" s="170" t="s">
        <v>2078</v>
      </c>
      <c r="G170" s="171" t="s">
        <v>297</v>
      </c>
      <c r="H170" s="172">
        <v>1</v>
      </c>
      <c r="I170" s="173"/>
      <c r="J170" s="174">
        <f t="shared" si="0"/>
        <v>0</v>
      </c>
      <c r="K170" s="175"/>
      <c r="L170" s="34"/>
      <c r="M170" s="176" t="s">
        <v>1</v>
      </c>
      <c r="N170" s="177" t="s">
        <v>42</v>
      </c>
      <c r="O170" s="59"/>
      <c r="P170" s="178">
        <f t="shared" si="1"/>
        <v>0</v>
      </c>
      <c r="Q170" s="178">
        <v>0</v>
      </c>
      <c r="R170" s="178">
        <f t="shared" si="2"/>
        <v>0</v>
      </c>
      <c r="S170" s="178">
        <v>0</v>
      </c>
      <c r="T170" s="179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0" t="s">
        <v>535</v>
      </c>
      <c r="AT170" s="180" t="s">
        <v>173</v>
      </c>
      <c r="AU170" s="180" t="s">
        <v>86</v>
      </c>
      <c r="AY170" s="18" t="s">
        <v>170</v>
      </c>
      <c r="BE170" s="181">
        <f t="shared" si="4"/>
        <v>0</v>
      </c>
      <c r="BF170" s="181">
        <f t="shared" si="5"/>
        <v>0</v>
      </c>
      <c r="BG170" s="181">
        <f t="shared" si="6"/>
        <v>0</v>
      </c>
      <c r="BH170" s="181">
        <f t="shared" si="7"/>
        <v>0</v>
      </c>
      <c r="BI170" s="181">
        <f t="shared" si="8"/>
        <v>0</v>
      </c>
      <c r="BJ170" s="18" t="s">
        <v>84</v>
      </c>
      <c r="BK170" s="181">
        <f t="shared" si="9"/>
        <v>0</v>
      </c>
      <c r="BL170" s="18" t="s">
        <v>535</v>
      </c>
      <c r="BM170" s="180" t="s">
        <v>3469</v>
      </c>
    </row>
    <row r="171" spans="1:65" s="2" customFormat="1" ht="89.25" customHeight="1">
      <c r="A171" s="33"/>
      <c r="B171" s="167"/>
      <c r="C171" s="206" t="s">
        <v>364</v>
      </c>
      <c r="D171" s="206" t="s">
        <v>199</v>
      </c>
      <c r="E171" s="207" t="s">
        <v>2080</v>
      </c>
      <c r="F171" s="208" t="s">
        <v>3470</v>
      </c>
      <c r="G171" s="209" t="s">
        <v>297</v>
      </c>
      <c r="H171" s="210">
        <v>1</v>
      </c>
      <c r="I171" s="211"/>
      <c r="J171" s="212">
        <f t="shared" si="0"/>
        <v>0</v>
      </c>
      <c r="K171" s="213"/>
      <c r="L171" s="214"/>
      <c r="M171" s="215" t="s">
        <v>1</v>
      </c>
      <c r="N171" s="216" t="s">
        <v>42</v>
      </c>
      <c r="O171" s="59"/>
      <c r="P171" s="178">
        <f t="shared" si="1"/>
        <v>0</v>
      </c>
      <c r="Q171" s="178">
        <v>0</v>
      </c>
      <c r="R171" s="178">
        <f t="shared" si="2"/>
        <v>0</v>
      </c>
      <c r="S171" s="178">
        <v>0</v>
      </c>
      <c r="T171" s="179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0" t="s">
        <v>847</v>
      </c>
      <c r="AT171" s="180" t="s">
        <v>199</v>
      </c>
      <c r="AU171" s="180" t="s">
        <v>86</v>
      </c>
      <c r="AY171" s="18" t="s">
        <v>170</v>
      </c>
      <c r="BE171" s="181">
        <f t="shared" si="4"/>
        <v>0</v>
      </c>
      <c r="BF171" s="181">
        <f t="shared" si="5"/>
        <v>0</v>
      </c>
      <c r="BG171" s="181">
        <f t="shared" si="6"/>
        <v>0</v>
      </c>
      <c r="BH171" s="181">
        <f t="shared" si="7"/>
        <v>0</v>
      </c>
      <c r="BI171" s="181">
        <f t="shared" si="8"/>
        <v>0</v>
      </c>
      <c r="BJ171" s="18" t="s">
        <v>84</v>
      </c>
      <c r="BK171" s="181">
        <f t="shared" si="9"/>
        <v>0</v>
      </c>
      <c r="BL171" s="18" t="s">
        <v>847</v>
      </c>
      <c r="BM171" s="180" t="s">
        <v>3471</v>
      </c>
    </row>
    <row r="172" spans="1:65" s="2" customFormat="1" ht="21.75" customHeight="1">
      <c r="A172" s="33"/>
      <c r="B172" s="167"/>
      <c r="C172" s="168" t="s">
        <v>372</v>
      </c>
      <c r="D172" s="168" t="s">
        <v>173</v>
      </c>
      <c r="E172" s="169" t="s">
        <v>2083</v>
      </c>
      <c r="F172" s="170" t="s">
        <v>2084</v>
      </c>
      <c r="G172" s="171" t="s">
        <v>297</v>
      </c>
      <c r="H172" s="172">
        <v>22</v>
      </c>
      <c r="I172" s="173"/>
      <c r="J172" s="174">
        <f t="shared" si="0"/>
        <v>0</v>
      </c>
      <c r="K172" s="175"/>
      <c r="L172" s="34"/>
      <c r="M172" s="176" t="s">
        <v>1</v>
      </c>
      <c r="N172" s="177" t="s">
        <v>42</v>
      </c>
      <c r="O172" s="59"/>
      <c r="P172" s="178">
        <f t="shared" si="1"/>
        <v>0</v>
      </c>
      <c r="Q172" s="178">
        <v>0</v>
      </c>
      <c r="R172" s="178">
        <f t="shared" si="2"/>
        <v>0</v>
      </c>
      <c r="S172" s="178">
        <v>0</v>
      </c>
      <c r="T172" s="179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0" t="s">
        <v>535</v>
      </c>
      <c r="AT172" s="180" t="s">
        <v>173</v>
      </c>
      <c r="AU172" s="180" t="s">
        <v>86</v>
      </c>
      <c r="AY172" s="18" t="s">
        <v>170</v>
      </c>
      <c r="BE172" s="181">
        <f t="shared" si="4"/>
        <v>0</v>
      </c>
      <c r="BF172" s="181">
        <f t="shared" si="5"/>
        <v>0</v>
      </c>
      <c r="BG172" s="181">
        <f t="shared" si="6"/>
        <v>0</v>
      </c>
      <c r="BH172" s="181">
        <f t="shared" si="7"/>
        <v>0</v>
      </c>
      <c r="BI172" s="181">
        <f t="shared" si="8"/>
        <v>0</v>
      </c>
      <c r="BJ172" s="18" t="s">
        <v>84</v>
      </c>
      <c r="BK172" s="181">
        <f t="shared" si="9"/>
        <v>0</v>
      </c>
      <c r="BL172" s="18" t="s">
        <v>535</v>
      </c>
      <c r="BM172" s="180" t="s">
        <v>3472</v>
      </c>
    </row>
    <row r="173" spans="1:65" s="2" customFormat="1" ht="90" customHeight="1">
      <c r="A173" s="33"/>
      <c r="B173" s="167"/>
      <c r="C173" s="206" t="s">
        <v>379</v>
      </c>
      <c r="D173" s="206" t="s">
        <v>199</v>
      </c>
      <c r="E173" s="207" t="s">
        <v>2086</v>
      </c>
      <c r="F173" s="208" t="s">
        <v>3473</v>
      </c>
      <c r="G173" s="209" t="s">
        <v>297</v>
      </c>
      <c r="H173" s="210">
        <v>12</v>
      </c>
      <c r="I173" s="211"/>
      <c r="J173" s="212">
        <f t="shared" si="0"/>
        <v>0</v>
      </c>
      <c r="K173" s="213"/>
      <c r="L173" s="214"/>
      <c r="M173" s="215" t="s">
        <v>1</v>
      </c>
      <c r="N173" s="216" t="s">
        <v>42</v>
      </c>
      <c r="O173" s="59"/>
      <c r="P173" s="178">
        <f t="shared" si="1"/>
        <v>0</v>
      </c>
      <c r="Q173" s="178">
        <v>0</v>
      </c>
      <c r="R173" s="178">
        <f t="shared" si="2"/>
        <v>0</v>
      </c>
      <c r="S173" s="178">
        <v>0</v>
      </c>
      <c r="T173" s="179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0" t="s">
        <v>847</v>
      </c>
      <c r="AT173" s="180" t="s">
        <v>199</v>
      </c>
      <c r="AU173" s="180" t="s">
        <v>86</v>
      </c>
      <c r="AY173" s="18" t="s">
        <v>170</v>
      </c>
      <c r="BE173" s="181">
        <f t="shared" si="4"/>
        <v>0</v>
      </c>
      <c r="BF173" s="181">
        <f t="shared" si="5"/>
        <v>0</v>
      </c>
      <c r="BG173" s="181">
        <f t="shared" si="6"/>
        <v>0</v>
      </c>
      <c r="BH173" s="181">
        <f t="shared" si="7"/>
        <v>0</v>
      </c>
      <c r="BI173" s="181">
        <f t="shared" si="8"/>
        <v>0</v>
      </c>
      <c r="BJ173" s="18" t="s">
        <v>84</v>
      </c>
      <c r="BK173" s="181">
        <f t="shared" si="9"/>
        <v>0</v>
      </c>
      <c r="BL173" s="18" t="s">
        <v>847</v>
      </c>
      <c r="BM173" s="180" t="s">
        <v>3474</v>
      </c>
    </row>
    <row r="174" spans="1:65" s="2" customFormat="1" ht="78.75" customHeight="1">
      <c r="A174" s="33"/>
      <c r="B174" s="167"/>
      <c r="C174" s="206" t="s">
        <v>384</v>
      </c>
      <c r="D174" s="206" t="s">
        <v>199</v>
      </c>
      <c r="E174" s="207" t="s">
        <v>2095</v>
      </c>
      <c r="F174" s="208" t="s">
        <v>2096</v>
      </c>
      <c r="G174" s="209" t="s">
        <v>297</v>
      </c>
      <c r="H174" s="210">
        <v>7</v>
      </c>
      <c r="I174" s="211"/>
      <c r="J174" s="212">
        <f t="shared" si="0"/>
        <v>0</v>
      </c>
      <c r="K174" s="213"/>
      <c r="L174" s="214"/>
      <c r="M174" s="215" t="s">
        <v>1</v>
      </c>
      <c r="N174" s="216" t="s">
        <v>42</v>
      </c>
      <c r="O174" s="59"/>
      <c r="P174" s="178">
        <f t="shared" si="1"/>
        <v>0</v>
      </c>
      <c r="Q174" s="178">
        <v>2.5999999999999999E-3</v>
      </c>
      <c r="R174" s="178">
        <f t="shared" si="2"/>
        <v>1.8200000000000001E-2</v>
      </c>
      <c r="S174" s="178">
        <v>0</v>
      </c>
      <c r="T174" s="179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0" t="s">
        <v>847</v>
      </c>
      <c r="AT174" s="180" t="s">
        <v>199</v>
      </c>
      <c r="AU174" s="180" t="s">
        <v>86</v>
      </c>
      <c r="AY174" s="18" t="s">
        <v>170</v>
      </c>
      <c r="BE174" s="181">
        <f t="shared" si="4"/>
        <v>0</v>
      </c>
      <c r="BF174" s="181">
        <f t="shared" si="5"/>
        <v>0</v>
      </c>
      <c r="BG174" s="181">
        <f t="shared" si="6"/>
        <v>0</v>
      </c>
      <c r="BH174" s="181">
        <f t="shared" si="7"/>
        <v>0</v>
      </c>
      <c r="BI174" s="181">
        <f t="shared" si="8"/>
        <v>0</v>
      </c>
      <c r="BJ174" s="18" t="s">
        <v>84</v>
      </c>
      <c r="BK174" s="181">
        <f t="shared" si="9"/>
        <v>0</v>
      </c>
      <c r="BL174" s="18" t="s">
        <v>847</v>
      </c>
      <c r="BM174" s="180" t="s">
        <v>3475</v>
      </c>
    </row>
    <row r="175" spans="1:65" s="2" customFormat="1" ht="90" customHeight="1">
      <c r="A175" s="33"/>
      <c r="B175" s="167"/>
      <c r="C175" s="206" t="s">
        <v>393</v>
      </c>
      <c r="D175" s="206" t="s">
        <v>199</v>
      </c>
      <c r="E175" s="207" t="s">
        <v>2101</v>
      </c>
      <c r="F175" s="208" t="s">
        <v>2102</v>
      </c>
      <c r="G175" s="209" t="s">
        <v>297</v>
      </c>
      <c r="H175" s="210">
        <v>1</v>
      </c>
      <c r="I175" s="211"/>
      <c r="J175" s="212">
        <f t="shared" si="0"/>
        <v>0</v>
      </c>
      <c r="K175" s="213"/>
      <c r="L175" s="214"/>
      <c r="M175" s="215" t="s">
        <v>1</v>
      </c>
      <c r="N175" s="216" t="s">
        <v>42</v>
      </c>
      <c r="O175" s="59"/>
      <c r="P175" s="178">
        <f t="shared" si="1"/>
        <v>0</v>
      </c>
      <c r="Q175" s="178">
        <v>2.5999999999999999E-3</v>
      </c>
      <c r="R175" s="178">
        <f t="shared" si="2"/>
        <v>2.5999999999999999E-3</v>
      </c>
      <c r="S175" s="178">
        <v>0</v>
      </c>
      <c r="T175" s="179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0" t="s">
        <v>847</v>
      </c>
      <c r="AT175" s="180" t="s">
        <v>199</v>
      </c>
      <c r="AU175" s="180" t="s">
        <v>86</v>
      </c>
      <c r="AY175" s="18" t="s">
        <v>170</v>
      </c>
      <c r="BE175" s="181">
        <f t="shared" si="4"/>
        <v>0</v>
      </c>
      <c r="BF175" s="181">
        <f t="shared" si="5"/>
        <v>0</v>
      </c>
      <c r="BG175" s="181">
        <f t="shared" si="6"/>
        <v>0</v>
      </c>
      <c r="BH175" s="181">
        <f t="shared" si="7"/>
        <v>0</v>
      </c>
      <c r="BI175" s="181">
        <f t="shared" si="8"/>
        <v>0</v>
      </c>
      <c r="BJ175" s="18" t="s">
        <v>84</v>
      </c>
      <c r="BK175" s="181">
        <f t="shared" si="9"/>
        <v>0</v>
      </c>
      <c r="BL175" s="18" t="s">
        <v>847</v>
      </c>
      <c r="BM175" s="180" t="s">
        <v>3476</v>
      </c>
    </row>
    <row r="176" spans="1:65" s="2" customFormat="1" ht="78.75" customHeight="1">
      <c r="A176" s="33"/>
      <c r="B176" s="167"/>
      <c r="C176" s="206" t="s">
        <v>399</v>
      </c>
      <c r="D176" s="206" t="s">
        <v>199</v>
      </c>
      <c r="E176" s="207" t="s">
        <v>2104</v>
      </c>
      <c r="F176" s="208" t="s">
        <v>2105</v>
      </c>
      <c r="G176" s="209" t="s">
        <v>297</v>
      </c>
      <c r="H176" s="210">
        <v>4</v>
      </c>
      <c r="I176" s="211"/>
      <c r="J176" s="212">
        <f t="shared" ref="J176:J207" si="10">ROUND(I176*H176,2)</f>
        <v>0</v>
      </c>
      <c r="K176" s="213"/>
      <c r="L176" s="214"/>
      <c r="M176" s="215" t="s">
        <v>1</v>
      </c>
      <c r="N176" s="216" t="s">
        <v>42</v>
      </c>
      <c r="O176" s="59"/>
      <c r="P176" s="178">
        <f t="shared" ref="P176:P207" si="11">O176*H176</f>
        <v>0</v>
      </c>
      <c r="Q176" s="178">
        <v>2.5999999999999999E-3</v>
      </c>
      <c r="R176" s="178">
        <f t="shared" ref="R176:R207" si="12">Q176*H176</f>
        <v>1.04E-2</v>
      </c>
      <c r="S176" s="178">
        <v>0</v>
      </c>
      <c r="T176" s="179">
        <f t="shared" ref="T176:T207" si="13"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0" t="s">
        <v>847</v>
      </c>
      <c r="AT176" s="180" t="s">
        <v>199</v>
      </c>
      <c r="AU176" s="180" t="s">
        <v>86</v>
      </c>
      <c r="AY176" s="18" t="s">
        <v>170</v>
      </c>
      <c r="BE176" s="181">
        <f t="shared" ref="BE176:BE208" si="14">IF(N176="základní",J176,0)</f>
        <v>0</v>
      </c>
      <c r="BF176" s="181">
        <f t="shared" ref="BF176:BF208" si="15">IF(N176="snížená",J176,0)</f>
        <v>0</v>
      </c>
      <c r="BG176" s="181">
        <f t="shared" ref="BG176:BG208" si="16">IF(N176="zákl. přenesená",J176,0)</f>
        <v>0</v>
      </c>
      <c r="BH176" s="181">
        <f t="shared" ref="BH176:BH208" si="17">IF(N176="sníž. přenesená",J176,0)</f>
        <v>0</v>
      </c>
      <c r="BI176" s="181">
        <f t="shared" ref="BI176:BI208" si="18">IF(N176="nulová",J176,0)</f>
        <v>0</v>
      </c>
      <c r="BJ176" s="18" t="s">
        <v>84</v>
      </c>
      <c r="BK176" s="181">
        <f t="shared" ref="BK176:BK208" si="19">ROUND(I176*H176,2)</f>
        <v>0</v>
      </c>
      <c r="BL176" s="18" t="s">
        <v>847</v>
      </c>
      <c r="BM176" s="180" t="s">
        <v>3477</v>
      </c>
    </row>
    <row r="177" spans="1:65" s="2" customFormat="1" ht="78.75" customHeight="1">
      <c r="A177" s="33"/>
      <c r="B177" s="167"/>
      <c r="C177" s="206" t="s">
        <v>405</v>
      </c>
      <c r="D177" s="206" t="s">
        <v>199</v>
      </c>
      <c r="E177" s="207" t="s">
        <v>2107</v>
      </c>
      <c r="F177" s="208" t="s">
        <v>2108</v>
      </c>
      <c r="G177" s="209" t="s">
        <v>297</v>
      </c>
      <c r="H177" s="210">
        <v>12</v>
      </c>
      <c r="I177" s="211"/>
      <c r="J177" s="212">
        <f t="shared" si="10"/>
        <v>0</v>
      </c>
      <c r="K177" s="213"/>
      <c r="L177" s="214"/>
      <c r="M177" s="215" t="s">
        <v>1</v>
      </c>
      <c r="N177" s="216" t="s">
        <v>42</v>
      </c>
      <c r="O177" s="59"/>
      <c r="P177" s="178">
        <f t="shared" si="11"/>
        <v>0</v>
      </c>
      <c r="Q177" s="178">
        <v>2.5999999999999999E-3</v>
      </c>
      <c r="R177" s="178">
        <f t="shared" si="12"/>
        <v>3.1199999999999999E-2</v>
      </c>
      <c r="S177" s="178">
        <v>0</v>
      </c>
      <c r="T177" s="179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0" t="s">
        <v>847</v>
      </c>
      <c r="AT177" s="180" t="s">
        <v>199</v>
      </c>
      <c r="AU177" s="180" t="s">
        <v>86</v>
      </c>
      <c r="AY177" s="18" t="s">
        <v>170</v>
      </c>
      <c r="BE177" s="181">
        <f t="shared" si="14"/>
        <v>0</v>
      </c>
      <c r="BF177" s="181">
        <f t="shared" si="15"/>
        <v>0</v>
      </c>
      <c r="BG177" s="181">
        <f t="shared" si="16"/>
        <v>0</v>
      </c>
      <c r="BH177" s="181">
        <f t="shared" si="17"/>
        <v>0</v>
      </c>
      <c r="BI177" s="181">
        <f t="shared" si="18"/>
        <v>0</v>
      </c>
      <c r="BJ177" s="18" t="s">
        <v>84</v>
      </c>
      <c r="BK177" s="181">
        <f t="shared" si="19"/>
        <v>0</v>
      </c>
      <c r="BL177" s="18" t="s">
        <v>847</v>
      </c>
      <c r="BM177" s="180" t="s">
        <v>3478</v>
      </c>
    </row>
    <row r="178" spans="1:65" s="2" customFormat="1" ht="33" customHeight="1">
      <c r="A178" s="33"/>
      <c r="B178" s="167"/>
      <c r="C178" s="206" t="s">
        <v>410</v>
      </c>
      <c r="D178" s="206" t="s">
        <v>199</v>
      </c>
      <c r="E178" s="207" t="s">
        <v>3479</v>
      </c>
      <c r="F178" s="208" t="s">
        <v>3480</v>
      </c>
      <c r="G178" s="209" t="s">
        <v>297</v>
      </c>
      <c r="H178" s="210">
        <v>30</v>
      </c>
      <c r="I178" s="211"/>
      <c r="J178" s="212">
        <f t="shared" si="10"/>
        <v>0</v>
      </c>
      <c r="K178" s="213"/>
      <c r="L178" s="214"/>
      <c r="M178" s="215" t="s">
        <v>1</v>
      </c>
      <c r="N178" s="216" t="s">
        <v>42</v>
      </c>
      <c r="O178" s="59"/>
      <c r="P178" s="178">
        <f t="shared" si="11"/>
        <v>0</v>
      </c>
      <c r="Q178" s="178">
        <v>2.5999999999999999E-3</v>
      </c>
      <c r="R178" s="178">
        <f t="shared" si="12"/>
        <v>7.8E-2</v>
      </c>
      <c r="S178" s="178">
        <v>0</v>
      </c>
      <c r="T178" s="179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0" t="s">
        <v>847</v>
      </c>
      <c r="AT178" s="180" t="s">
        <v>199</v>
      </c>
      <c r="AU178" s="180" t="s">
        <v>86</v>
      </c>
      <c r="AY178" s="18" t="s">
        <v>170</v>
      </c>
      <c r="BE178" s="181">
        <f t="shared" si="14"/>
        <v>0</v>
      </c>
      <c r="BF178" s="181">
        <f t="shared" si="15"/>
        <v>0</v>
      </c>
      <c r="BG178" s="181">
        <f t="shared" si="16"/>
        <v>0</v>
      </c>
      <c r="BH178" s="181">
        <f t="shared" si="17"/>
        <v>0</v>
      </c>
      <c r="BI178" s="181">
        <f t="shared" si="18"/>
        <v>0</v>
      </c>
      <c r="BJ178" s="18" t="s">
        <v>84</v>
      </c>
      <c r="BK178" s="181">
        <f t="shared" si="19"/>
        <v>0</v>
      </c>
      <c r="BL178" s="18" t="s">
        <v>847</v>
      </c>
      <c r="BM178" s="180" t="s">
        <v>3481</v>
      </c>
    </row>
    <row r="179" spans="1:65" s="2" customFormat="1" ht="101.25" customHeight="1">
      <c r="A179" s="33"/>
      <c r="B179" s="167"/>
      <c r="C179" s="206" t="s">
        <v>415</v>
      </c>
      <c r="D179" s="206" t="s">
        <v>199</v>
      </c>
      <c r="E179" s="207" t="s">
        <v>3482</v>
      </c>
      <c r="F179" s="208" t="s">
        <v>3483</v>
      </c>
      <c r="G179" s="209" t="s">
        <v>297</v>
      </c>
      <c r="H179" s="210">
        <v>6</v>
      </c>
      <c r="I179" s="211"/>
      <c r="J179" s="212">
        <f t="shared" si="10"/>
        <v>0</v>
      </c>
      <c r="K179" s="213"/>
      <c r="L179" s="214"/>
      <c r="M179" s="215" t="s">
        <v>1</v>
      </c>
      <c r="N179" s="216" t="s">
        <v>42</v>
      </c>
      <c r="O179" s="59"/>
      <c r="P179" s="178">
        <f t="shared" si="11"/>
        <v>0</v>
      </c>
      <c r="Q179" s="178">
        <v>2.5999999999999999E-3</v>
      </c>
      <c r="R179" s="178">
        <f t="shared" si="12"/>
        <v>1.5599999999999999E-2</v>
      </c>
      <c r="S179" s="178">
        <v>0</v>
      </c>
      <c r="T179" s="179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0" t="s">
        <v>847</v>
      </c>
      <c r="AT179" s="180" t="s">
        <v>199</v>
      </c>
      <c r="AU179" s="180" t="s">
        <v>86</v>
      </c>
      <c r="AY179" s="18" t="s">
        <v>170</v>
      </c>
      <c r="BE179" s="181">
        <f t="shared" si="14"/>
        <v>0</v>
      </c>
      <c r="BF179" s="181">
        <f t="shared" si="15"/>
        <v>0</v>
      </c>
      <c r="BG179" s="181">
        <f t="shared" si="16"/>
        <v>0</v>
      </c>
      <c r="BH179" s="181">
        <f t="shared" si="17"/>
        <v>0</v>
      </c>
      <c r="BI179" s="181">
        <f t="shared" si="18"/>
        <v>0</v>
      </c>
      <c r="BJ179" s="18" t="s">
        <v>84</v>
      </c>
      <c r="BK179" s="181">
        <f t="shared" si="19"/>
        <v>0</v>
      </c>
      <c r="BL179" s="18" t="s">
        <v>847</v>
      </c>
      <c r="BM179" s="180" t="s">
        <v>3484</v>
      </c>
    </row>
    <row r="180" spans="1:65" s="2" customFormat="1" ht="21.75" customHeight="1">
      <c r="A180" s="33"/>
      <c r="B180" s="167"/>
      <c r="C180" s="168" t="s">
        <v>423</v>
      </c>
      <c r="D180" s="168" t="s">
        <v>173</v>
      </c>
      <c r="E180" s="169" t="s">
        <v>2119</v>
      </c>
      <c r="F180" s="170" t="s">
        <v>2120</v>
      </c>
      <c r="G180" s="171" t="s">
        <v>244</v>
      </c>
      <c r="H180" s="172">
        <v>280</v>
      </c>
      <c r="I180" s="173"/>
      <c r="J180" s="174">
        <f t="shared" si="10"/>
        <v>0</v>
      </c>
      <c r="K180" s="175"/>
      <c r="L180" s="34"/>
      <c r="M180" s="176" t="s">
        <v>1</v>
      </c>
      <c r="N180" s="177" t="s">
        <v>42</v>
      </c>
      <c r="O180" s="59"/>
      <c r="P180" s="178">
        <f t="shared" si="11"/>
        <v>0</v>
      </c>
      <c r="Q180" s="178">
        <v>0</v>
      </c>
      <c r="R180" s="178">
        <f t="shared" si="12"/>
        <v>0</v>
      </c>
      <c r="S180" s="178">
        <v>0</v>
      </c>
      <c r="T180" s="179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0" t="s">
        <v>535</v>
      </c>
      <c r="AT180" s="180" t="s">
        <v>173</v>
      </c>
      <c r="AU180" s="180" t="s">
        <v>86</v>
      </c>
      <c r="AY180" s="18" t="s">
        <v>170</v>
      </c>
      <c r="BE180" s="181">
        <f t="shared" si="14"/>
        <v>0</v>
      </c>
      <c r="BF180" s="181">
        <f t="shared" si="15"/>
        <v>0</v>
      </c>
      <c r="BG180" s="181">
        <f t="shared" si="16"/>
        <v>0</v>
      </c>
      <c r="BH180" s="181">
        <f t="shared" si="17"/>
        <v>0</v>
      </c>
      <c r="BI180" s="181">
        <f t="shared" si="18"/>
        <v>0</v>
      </c>
      <c r="BJ180" s="18" t="s">
        <v>84</v>
      </c>
      <c r="BK180" s="181">
        <f t="shared" si="19"/>
        <v>0</v>
      </c>
      <c r="BL180" s="18" t="s">
        <v>535</v>
      </c>
      <c r="BM180" s="180" t="s">
        <v>3485</v>
      </c>
    </row>
    <row r="181" spans="1:65" s="2" customFormat="1" ht="21.75" customHeight="1">
      <c r="A181" s="33"/>
      <c r="B181" s="167"/>
      <c r="C181" s="206" t="s">
        <v>429</v>
      </c>
      <c r="D181" s="206" t="s">
        <v>199</v>
      </c>
      <c r="E181" s="207" t="s">
        <v>3486</v>
      </c>
      <c r="F181" s="208" t="s">
        <v>3487</v>
      </c>
      <c r="G181" s="209" t="s">
        <v>1873</v>
      </c>
      <c r="H181" s="210">
        <v>50</v>
      </c>
      <c r="I181" s="211"/>
      <c r="J181" s="212">
        <f t="shared" si="10"/>
        <v>0</v>
      </c>
      <c r="K181" s="213"/>
      <c r="L181" s="214"/>
      <c r="M181" s="215" t="s">
        <v>1</v>
      </c>
      <c r="N181" s="216" t="s">
        <v>42</v>
      </c>
      <c r="O181" s="59"/>
      <c r="P181" s="178">
        <f t="shared" si="11"/>
        <v>0</v>
      </c>
      <c r="Q181" s="178">
        <v>1E-3</v>
      </c>
      <c r="R181" s="178">
        <f t="shared" si="12"/>
        <v>0.05</v>
      </c>
      <c r="S181" s="178">
        <v>0</v>
      </c>
      <c r="T181" s="179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0" t="s">
        <v>847</v>
      </c>
      <c r="AT181" s="180" t="s">
        <v>199</v>
      </c>
      <c r="AU181" s="180" t="s">
        <v>86</v>
      </c>
      <c r="AY181" s="18" t="s">
        <v>170</v>
      </c>
      <c r="BE181" s="181">
        <f t="shared" si="14"/>
        <v>0</v>
      </c>
      <c r="BF181" s="181">
        <f t="shared" si="15"/>
        <v>0</v>
      </c>
      <c r="BG181" s="181">
        <f t="shared" si="16"/>
        <v>0</v>
      </c>
      <c r="BH181" s="181">
        <f t="shared" si="17"/>
        <v>0</v>
      </c>
      <c r="BI181" s="181">
        <f t="shared" si="18"/>
        <v>0</v>
      </c>
      <c r="BJ181" s="18" t="s">
        <v>84</v>
      </c>
      <c r="BK181" s="181">
        <f t="shared" si="19"/>
        <v>0</v>
      </c>
      <c r="BL181" s="18" t="s">
        <v>847</v>
      </c>
      <c r="BM181" s="180" t="s">
        <v>3488</v>
      </c>
    </row>
    <row r="182" spans="1:65" s="2" customFormat="1" ht="21.75" customHeight="1">
      <c r="A182" s="33"/>
      <c r="B182" s="167"/>
      <c r="C182" s="206" t="s">
        <v>435</v>
      </c>
      <c r="D182" s="206" t="s">
        <v>199</v>
      </c>
      <c r="E182" s="207" t="s">
        <v>3489</v>
      </c>
      <c r="F182" s="208" t="s">
        <v>3490</v>
      </c>
      <c r="G182" s="209" t="s">
        <v>297</v>
      </c>
      <c r="H182" s="210">
        <v>187</v>
      </c>
      <c r="I182" s="211"/>
      <c r="J182" s="212">
        <f t="shared" si="10"/>
        <v>0</v>
      </c>
      <c r="K182" s="213"/>
      <c r="L182" s="214"/>
      <c r="M182" s="215" t="s">
        <v>1</v>
      </c>
      <c r="N182" s="216" t="s">
        <v>42</v>
      </c>
      <c r="O182" s="59"/>
      <c r="P182" s="178">
        <f t="shared" si="11"/>
        <v>0</v>
      </c>
      <c r="Q182" s="178">
        <v>2.3000000000000001E-4</v>
      </c>
      <c r="R182" s="178">
        <f t="shared" si="12"/>
        <v>4.301E-2</v>
      </c>
      <c r="S182" s="178">
        <v>0</v>
      </c>
      <c r="T182" s="179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0" t="s">
        <v>847</v>
      </c>
      <c r="AT182" s="180" t="s">
        <v>199</v>
      </c>
      <c r="AU182" s="180" t="s">
        <v>86</v>
      </c>
      <c r="AY182" s="18" t="s">
        <v>170</v>
      </c>
      <c r="BE182" s="181">
        <f t="shared" si="14"/>
        <v>0</v>
      </c>
      <c r="BF182" s="181">
        <f t="shared" si="15"/>
        <v>0</v>
      </c>
      <c r="BG182" s="181">
        <f t="shared" si="16"/>
        <v>0</v>
      </c>
      <c r="BH182" s="181">
        <f t="shared" si="17"/>
        <v>0</v>
      </c>
      <c r="BI182" s="181">
        <f t="shared" si="18"/>
        <v>0</v>
      </c>
      <c r="BJ182" s="18" t="s">
        <v>84</v>
      </c>
      <c r="BK182" s="181">
        <f t="shared" si="19"/>
        <v>0</v>
      </c>
      <c r="BL182" s="18" t="s">
        <v>847</v>
      </c>
      <c r="BM182" s="180" t="s">
        <v>3491</v>
      </c>
    </row>
    <row r="183" spans="1:65" s="2" customFormat="1" ht="21.75" customHeight="1">
      <c r="A183" s="33"/>
      <c r="B183" s="167"/>
      <c r="C183" s="168" t="s">
        <v>440</v>
      </c>
      <c r="D183" s="168" t="s">
        <v>173</v>
      </c>
      <c r="E183" s="169" t="s">
        <v>3492</v>
      </c>
      <c r="F183" s="170" t="s">
        <v>3493</v>
      </c>
      <c r="G183" s="171" t="s">
        <v>297</v>
      </c>
      <c r="H183" s="172">
        <v>6</v>
      </c>
      <c r="I183" s="173"/>
      <c r="J183" s="174">
        <f t="shared" si="10"/>
        <v>0</v>
      </c>
      <c r="K183" s="175"/>
      <c r="L183" s="34"/>
      <c r="M183" s="176" t="s">
        <v>1</v>
      </c>
      <c r="N183" s="177" t="s">
        <v>42</v>
      </c>
      <c r="O183" s="59"/>
      <c r="P183" s="178">
        <f t="shared" si="11"/>
        <v>0</v>
      </c>
      <c r="Q183" s="178">
        <v>0</v>
      </c>
      <c r="R183" s="178">
        <f t="shared" si="12"/>
        <v>0</v>
      </c>
      <c r="S183" s="178">
        <v>0</v>
      </c>
      <c r="T183" s="179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0" t="s">
        <v>535</v>
      </c>
      <c r="AT183" s="180" t="s">
        <v>173</v>
      </c>
      <c r="AU183" s="180" t="s">
        <v>86</v>
      </c>
      <c r="AY183" s="18" t="s">
        <v>170</v>
      </c>
      <c r="BE183" s="181">
        <f t="shared" si="14"/>
        <v>0</v>
      </c>
      <c r="BF183" s="181">
        <f t="shared" si="15"/>
        <v>0</v>
      </c>
      <c r="BG183" s="181">
        <f t="shared" si="16"/>
        <v>0</v>
      </c>
      <c r="BH183" s="181">
        <f t="shared" si="17"/>
        <v>0</v>
      </c>
      <c r="BI183" s="181">
        <f t="shared" si="18"/>
        <v>0</v>
      </c>
      <c r="BJ183" s="18" t="s">
        <v>84</v>
      </c>
      <c r="BK183" s="181">
        <f t="shared" si="19"/>
        <v>0</v>
      </c>
      <c r="BL183" s="18" t="s">
        <v>535</v>
      </c>
      <c r="BM183" s="180" t="s">
        <v>3494</v>
      </c>
    </row>
    <row r="184" spans="1:65" s="2" customFormat="1" ht="33" customHeight="1">
      <c r="A184" s="33"/>
      <c r="B184" s="167"/>
      <c r="C184" s="206" t="s">
        <v>448</v>
      </c>
      <c r="D184" s="206" t="s">
        <v>199</v>
      </c>
      <c r="E184" s="207" t="s">
        <v>3495</v>
      </c>
      <c r="F184" s="208" t="s">
        <v>3496</v>
      </c>
      <c r="G184" s="209" t="s">
        <v>297</v>
      </c>
      <c r="H184" s="210">
        <v>6</v>
      </c>
      <c r="I184" s="211"/>
      <c r="J184" s="212">
        <f t="shared" si="10"/>
        <v>0</v>
      </c>
      <c r="K184" s="213"/>
      <c r="L184" s="214"/>
      <c r="M184" s="215" t="s">
        <v>1</v>
      </c>
      <c r="N184" s="216" t="s">
        <v>42</v>
      </c>
      <c r="O184" s="59"/>
      <c r="P184" s="178">
        <f t="shared" si="11"/>
        <v>0</v>
      </c>
      <c r="Q184" s="178">
        <v>4.0000000000000001E-3</v>
      </c>
      <c r="R184" s="178">
        <f t="shared" si="12"/>
        <v>2.4E-2</v>
      </c>
      <c r="S184" s="178">
        <v>0</v>
      </c>
      <c r="T184" s="179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0" t="s">
        <v>847</v>
      </c>
      <c r="AT184" s="180" t="s">
        <v>199</v>
      </c>
      <c r="AU184" s="180" t="s">
        <v>86</v>
      </c>
      <c r="AY184" s="18" t="s">
        <v>170</v>
      </c>
      <c r="BE184" s="181">
        <f t="shared" si="14"/>
        <v>0</v>
      </c>
      <c r="BF184" s="181">
        <f t="shared" si="15"/>
        <v>0</v>
      </c>
      <c r="BG184" s="181">
        <f t="shared" si="16"/>
        <v>0</v>
      </c>
      <c r="BH184" s="181">
        <f t="shared" si="17"/>
        <v>0</v>
      </c>
      <c r="BI184" s="181">
        <f t="shared" si="18"/>
        <v>0</v>
      </c>
      <c r="BJ184" s="18" t="s">
        <v>84</v>
      </c>
      <c r="BK184" s="181">
        <f t="shared" si="19"/>
        <v>0</v>
      </c>
      <c r="BL184" s="18" t="s">
        <v>847</v>
      </c>
      <c r="BM184" s="180" t="s">
        <v>3497</v>
      </c>
    </row>
    <row r="185" spans="1:65" s="2" customFormat="1" ht="21.75" customHeight="1">
      <c r="A185" s="33"/>
      <c r="B185" s="167"/>
      <c r="C185" s="168" t="s">
        <v>454</v>
      </c>
      <c r="D185" s="168" t="s">
        <v>173</v>
      </c>
      <c r="E185" s="169" t="s">
        <v>3498</v>
      </c>
      <c r="F185" s="170" t="s">
        <v>3499</v>
      </c>
      <c r="G185" s="171" t="s">
        <v>297</v>
      </c>
      <c r="H185" s="172">
        <v>106</v>
      </c>
      <c r="I185" s="173"/>
      <c r="J185" s="174">
        <f t="shared" si="10"/>
        <v>0</v>
      </c>
      <c r="K185" s="175"/>
      <c r="L185" s="34"/>
      <c r="M185" s="176" t="s">
        <v>1</v>
      </c>
      <c r="N185" s="177" t="s">
        <v>42</v>
      </c>
      <c r="O185" s="59"/>
      <c r="P185" s="178">
        <f t="shared" si="11"/>
        <v>0</v>
      </c>
      <c r="Q185" s="178">
        <v>0</v>
      </c>
      <c r="R185" s="178">
        <f t="shared" si="12"/>
        <v>0</v>
      </c>
      <c r="S185" s="178">
        <v>0</v>
      </c>
      <c r="T185" s="179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0" t="s">
        <v>535</v>
      </c>
      <c r="AT185" s="180" t="s">
        <v>173</v>
      </c>
      <c r="AU185" s="180" t="s">
        <v>86</v>
      </c>
      <c r="AY185" s="18" t="s">
        <v>170</v>
      </c>
      <c r="BE185" s="181">
        <f t="shared" si="14"/>
        <v>0</v>
      </c>
      <c r="BF185" s="181">
        <f t="shared" si="15"/>
        <v>0</v>
      </c>
      <c r="BG185" s="181">
        <f t="shared" si="16"/>
        <v>0</v>
      </c>
      <c r="BH185" s="181">
        <f t="shared" si="17"/>
        <v>0</v>
      </c>
      <c r="BI185" s="181">
        <f t="shared" si="18"/>
        <v>0</v>
      </c>
      <c r="BJ185" s="18" t="s">
        <v>84</v>
      </c>
      <c r="BK185" s="181">
        <f t="shared" si="19"/>
        <v>0</v>
      </c>
      <c r="BL185" s="18" t="s">
        <v>535</v>
      </c>
      <c r="BM185" s="180" t="s">
        <v>3500</v>
      </c>
    </row>
    <row r="186" spans="1:65" s="2" customFormat="1" ht="21.75" customHeight="1">
      <c r="A186" s="33"/>
      <c r="B186" s="167"/>
      <c r="C186" s="206" t="s">
        <v>458</v>
      </c>
      <c r="D186" s="206" t="s">
        <v>199</v>
      </c>
      <c r="E186" s="207" t="s">
        <v>3501</v>
      </c>
      <c r="F186" s="208" t="s">
        <v>3502</v>
      </c>
      <c r="G186" s="209" t="s">
        <v>297</v>
      </c>
      <c r="H186" s="210">
        <v>100</v>
      </c>
      <c r="I186" s="211"/>
      <c r="J186" s="212">
        <f t="shared" si="10"/>
        <v>0</v>
      </c>
      <c r="K186" s="213"/>
      <c r="L186" s="214"/>
      <c r="M186" s="215" t="s">
        <v>1</v>
      </c>
      <c r="N186" s="216" t="s">
        <v>42</v>
      </c>
      <c r="O186" s="59"/>
      <c r="P186" s="178">
        <f t="shared" si="11"/>
        <v>0</v>
      </c>
      <c r="Q186" s="178">
        <v>2.3000000000000001E-4</v>
      </c>
      <c r="R186" s="178">
        <f t="shared" si="12"/>
        <v>2.3E-2</v>
      </c>
      <c r="S186" s="178">
        <v>0</v>
      </c>
      <c r="T186" s="179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0" t="s">
        <v>847</v>
      </c>
      <c r="AT186" s="180" t="s">
        <v>199</v>
      </c>
      <c r="AU186" s="180" t="s">
        <v>86</v>
      </c>
      <c r="AY186" s="18" t="s">
        <v>170</v>
      </c>
      <c r="BE186" s="181">
        <f t="shared" si="14"/>
        <v>0</v>
      </c>
      <c r="BF186" s="181">
        <f t="shared" si="15"/>
        <v>0</v>
      </c>
      <c r="BG186" s="181">
        <f t="shared" si="16"/>
        <v>0</v>
      </c>
      <c r="BH186" s="181">
        <f t="shared" si="17"/>
        <v>0</v>
      </c>
      <c r="BI186" s="181">
        <f t="shared" si="18"/>
        <v>0</v>
      </c>
      <c r="BJ186" s="18" t="s">
        <v>84</v>
      </c>
      <c r="BK186" s="181">
        <f t="shared" si="19"/>
        <v>0</v>
      </c>
      <c r="BL186" s="18" t="s">
        <v>847</v>
      </c>
      <c r="BM186" s="180" t="s">
        <v>3503</v>
      </c>
    </row>
    <row r="187" spans="1:65" s="2" customFormat="1" ht="16.5" customHeight="1">
      <c r="A187" s="33"/>
      <c r="B187" s="167"/>
      <c r="C187" s="206" t="s">
        <v>462</v>
      </c>
      <c r="D187" s="206" t="s">
        <v>199</v>
      </c>
      <c r="E187" s="207" t="s">
        <v>3504</v>
      </c>
      <c r="F187" s="208" t="s">
        <v>3505</v>
      </c>
      <c r="G187" s="209" t="s">
        <v>297</v>
      </c>
      <c r="H187" s="210">
        <v>6</v>
      </c>
      <c r="I187" s="211"/>
      <c r="J187" s="212">
        <f t="shared" si="10"/>
        <v>0</v>
      </c>
      <c r="K187" s="213"/>
      <c r="L187" s="214"/>
      <c r="M187" s="215" t="s">
        <v>1</v>
      </c>
      <c r="N187" s="216" t="s">
        <v>42</v>
      </c>
      <c r="O187" s="59"/>
      <c r="P187" s="178">
        <f t="shared" si="11"/>
        <v>0</v>
      </c>
      <c r="Q187" s="178">
        <v>1.6000000000000001E-4</v>
      </c>
      <c r="R187" s="178">
        <f t="shared" si="12"/>
        <v>9.6000000000000013E-4</v>
      </c>
      <c r="S187" s="178">
        <v>0</v>
      </c>
      <c r="T187" s="179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0" t="s">
        <v>847</v>
      </c>
      <c r="AT187" s="180" t="s">
        <v>199</v>
      </c>
      <c r="AU187" s="180" t="s">
        <v>86</v>
      </c>
      <c r="AY187" s="18" t="s">
        <v>170</v>
      </c>
      <c r="BE187" s="181">
        <f t="shared" si="14"/>
        <v>0</v>
      </c>
      <c r="BF187" s="181">
        <f t="shared" si="15"/>
        <v>0</v>
      </c>
      <c r="BG187" s="181">
        <f t="shared" si="16"/>
        <v>0</v>
      </c>
      <c r="BH187" s="181">
        <f t="shared" si="17"/>
        <v>0</v>
      </c>
      <c r="BI187" s="181">
        <f t="shared" si="18"/>
        <v>0</v>
      </c>
      <c r="BJ187" s="18" t="s">
        <v>84</v>
      </c>
      <c r="BK187" s="181">
        <f t="shared" si="19"/>
        <v>0</v>
      </c>
      <c r="BL187" s="18" t="s">
        <v>847</v>
      </c>
      <c r="BM187" s="180" t="s">
        <v>3506</v>
      </c>
    </row>
    <row r="188" spans="1:65" s="2" customFormat="1" ht="33" customHeight="1">
      <c r="A188" s="33"/>
      <c r="B188" s="167"/>
      <c r="C188" s="206" t="s">
        <v>467</v>
      </c>
      <c r="D188" s="206" t="s">
        <v>199</v>
      </c>
      <c r="E188" s="207" t="s">
        <v>3507</v>
      </c>
      <c r="F188" s="208" t="s">
        <v>3508</v>
      </c>
      <c r="G188" s="209" t="s">
        <v>297</v>
      </c>
      <c r="H188" s="210">
        <v>7</v>
      </c>
      <c r="I188" s="211"/>
      <c r="J188" s="212">
        <f t="shared" si="10"/>
        <v>0</v>
      </c>
      <c r="K188" s="213"/>
      <c r="L188" s="214"/>
      <c r="M188" s="215" t="s">
        <v>1</v>
      </c>
      <c r="N188" s="216" t="s">
        <v>42</v>
      </c>
      <c r="O188" s="59"/>
      <c r="P188" s="178">
        <f t="shared" si="11"/>
        <v>0</v>
      </c>
      <c r="Q188" s="178">
        <v>6.9999999999999999E-4</v>
      </c>
      <c r="R188" s="178">
        <f t="shared" si="12"/>
        <v>4.8999999999999998E-3</v>
      </c>
      <c r="S188" s="178">
        <v>0</v>
      </c>
      <c r="T188" s="179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0" t="s">
        <v>847</v>
      </c>
      <c r="AT188" s="180" t="s">
        <v>199</v>
      </c>
      <c r="AU188" s="180" t="s">
        <v>86</v>
      </c>
      <c r="AY188" s="18" t="s">
        <v>170</v>
      </c>
      <c r="BE188" s="181">
        <f t="shared" si="14"/>
        <v>0</v>
      </c>
      <c r="BF188" s="181">
        <f t="shared" si="15"/>
        <v>0</v>
      </c>
      <c r="BG188" s="181">
        <f t="shared" si="16"/>
        <v>0</v>
      </c>
      <c r="BH188" s="181">
        <f t="shared" si="17"/>
        <v>0</v>
      </c>
      <c r="BI188" s="181">
        <f t="shared" si="18"/>
        <v>0</v>
      </c>
      <c r="BJ188" s="18" t="s">
        <v>84</v>
      </c>
      <c r="BK188" s="181">
        <f t="shared" si="19"/>
        <v>0</v>
      </c>
      <c r="BL188" s="18" t="s">
        <v>847</v>
      </c>
      <c r="BM188" s="180" t="s">
        <v>3509</v>
      </c>
    </row>
    <row r="189" spans="1:65" s="2" customFormat="1" ht="21.75" customHeight="1">
      <c r="A189" s="33"/>
      <c r="B189" s="167"/>
      <c r="C189" s="168" t="s">
        <v>471</v>
      </c>
      <c r="D189" s="168" t="s">
        <v>173</v>
      </c>
      <c r="E189" s="169" t="s">
        <v>3510</v>
      </c>
      <c r="F189" s="170" t="s">
        <v>3511</v>
      </c>
      <c r="G189" s="171" t="s">
        <v>297</v>
      </c>
      <c r="H189" s="172">
        <v>7</v>
      </c>
      <c r="I189" s="173"/>
      <c r="J189" s="174">
        <f t="shared" si="10"/>
        <v>0</v>
      </c>
      <c r="K189" s="175"/>
      <c r="L189" s="34"/>
      <c r="M189" s="176" t="s">
        <v>1</v>
      </c>
      <c r="N189" s="177" t="s">
        <v>42</v>
      </c>
      <c r="O189" s="59"/>
      <c r="P189" s="178">
        <f t="shared" si="11"/>
        <v>0</v>
      </c>
      <c r="Q189" s="178">
        <v>0</v>
      </c>
      <c r="R189" s="178">
        <f t="shared" si="12"/>
        <v>0</v>
      </c>
      <c r="S189" s="178">
        <v>0</v>
      </c>
      <c r="T189" s="179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0" t="s">
        <v>535</v>
      </c>
      <c r="AT189" s="180" t="s">
        <v>173</v>
      </c>
      <c r="AU189" s="180" t="s">
        <v>86</v>
      </c>
      <c r="AY189" s="18" t="s">
        <v>170</v>
      </c>
      <c r="BE189" s="181">
        <f t="shared" si="14"/>
        <v>0</v>
      </c>
      <c r="BF189" s="181">
        <f t="shared" si="15"/>
        <v>0</v>
      </c>
      <c r="BG189" s="181">
        <f t="shared" si="16"/>
        <v>0</v>
      </c>
      <c r="BH189" s="181">
        <f t="shared" si="17"/>
        <v>0</v>
      </c>
      <c r="BI189" s="181">
        <f t="shared" si="18"/>
        <v>0</v>
      </c>
      <c r="BJ189" s="18" t="s">
        <v>84</v>
      </c>
      <c r="BK189" s="181">
        <f t="shared" si="19"/>
        <v>0</v>
      </c>
      <c r="BL189" s="18" t="s">
        <v>535</v>
      </c>
      <c r="BM189" s="180" t="s">
        <v>3512</v>
      </c>
    </row>
    <row r="190" spans="1:65" s="2" customFormat="1" ht="21.75" customHeight="1">
      <c r="A190" s="33"/>
      <c r="B190" s="167"/>
      <c r="C190" s="206" t="s">
        <v>475</v>
      </c>
      <c r="D190" s="206" t="s">
        <v>199</v>
      </c>
      <c r="E190" s="207" t="s">
        <v>3513</v>
      </c>
      <c r="F190" s="208" t="s">
        <v>3514</v>
      </c>
      <c r="G190" s="209" t="s">
        <v>297</v>
      </c>
      <c r="H190" s="210">
        <v>6</v>
      </c>
      <c r="I190" s="211"/>
      <c r="J190" s="212">
        <f t="shared" si="10"/>
        <v>0</v>
      </c>
      <c r="K190" s="213"/>
      <c r="L190" s="214"/>
      <c r="M190" s="215" t="s">
        <v>1</v>
      </c>
      <c r="N190" s="216" t="s">
        <v>42</v>
      </c>
      <c r="O190" s="59"/>
      <c r="P190" s="178">
        <f t="shared" si="11"/>
        <v>0</v>
      </c>
      <c r="Q190" s="178">
        <v>2.0000000000000001E-4</v>
      </c>
      <c r="R190" s="178">
        <f t="shared" si="12"/>
        <v>1.2000000000000001E-3</v>
      </c>
      <c r="S190" s="178">
        <v>0</v>
      </c>
      <c r="T190" s="179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0" t="s">
        <v>847</v>
      </c>
      <c r="AT190" s="180" t="s">
        <v>199</v>
      </c>
      <c r="AU190" s="180" t="s">
        <v>86</v>
      </c>
      <c r="AY190" s="18" t="s">
        <v>170</v>
      </c>
      <c r="BE190" s="181">
        <f t="shared" si="14"/>
        <v>0</v>
      </c>
      <c r="BF190" s="181">
        <f t="shared" si="15"/>
        <v>0</v>
      </c>
      <c r="BG190" s="181">
        <f t="shared" si="16"/>
        <v>0</v>
      </c>
      <c r="BH190" s="181">
        <f t="shared" si="17"/>
        <v>0</v>
      </c>
      <c r="BI190" s="181">
        <f t="shared" si="18"/>
        <v>0</v>
      </c>
      <c r="BJ190" s="18" t="s">
        <v>84</v>
      </c>
      <c r="BK190" s="181">
        <f t="shared" si="19"/>
        <v>0</v>
      </c>
      <c r="BL190" s="18" t="s">
        <v>847</v>
      </c>
      <c r="BM190" s="180" t="s">
        <v>3515</v>
      </c>
    </row>
    <row r="191" spans="1:65" s="2" customFormat="1" ht="22.5" customHeight="1">
      <c r="A191" s="33"/>
      <c r="B191" s="167"/>
      <c r="C191" s="206" t="s">
        <v>482</v>
      </c>
      <c r="D191" s="206" t="s">
        <v>199</v>
      </c>
      <c r="E191" s="207" t="s">
        <v>2122</v>
      </c>
      <c r="F191" s="208" t="s">
        <v>2123</v>
      </c>
      <c r="G191" s="209" t="s">
        <v>297</v>
      </c>
      <c r="H191" s="210">
        <v>1</v>
      </c>
      <c r="I191" s="211"/>
      <c r="J191" s="212">
        <f t="shared" si="10"/>
        <v>0</v>
      </c>
      <c r="K191" s="213"/>
      <c r="L191" s="214"/>
      <c r="M191" s="215" t="s">
        <v>1</v>
      </c>
      <c r="N191" s="216" t="s">
        <v>42</v>
      </c>
      <c r="O191" s="59"/>
      <c r="P191" s="178">
        <f t="shared" si="11"/>
        <v>0</v>
      </c>
      <c r="Q191" s="178">
        <v>2.9E-4</v>
      </c>
      <c r="R191" s="178">
        <f t="shared" si="12"/>
        <v>2.9E-4</v>
      </c>
      <c r="S191" s="178">
        <v>0</v>
      </c>
      <c r="T191" s="179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0" t="s">
        <v>847</v>
      </c>
      <c r="AT191" s="180" t="s">
        <v>199</v>
      </c>
      <c r="AU191" s="180" t="s">
        <v>86</v>
      </c>
      <c r="AY191" s="18" t="s">
        <v>170</v>
      </c>
      <c r="BE191" s="181">
        <f t="shared" si="14"/>
        <v>0</v>
      </c>
      <c r="BF191" s="181">
        <f t="shared" si="15"/>
        <v>0</v>
      </c>
      <c r="BG191" s="181">
        <f t="shared" si="16"/>
        <v>0</v>
      </c>
      <c r="BH191" s="181">
        <f t="shared" si="17"/>
        <v>0</v>
      </c>
      <c r="BI191" s="181">
        <f t="shared" si="18"/>
        <v>0</v>
      </c>
      <c r="BJ191" s="18" t="s">
        <v>84</v>
      </c>
      <c r="BK191" s="181">
        <f t="shared" si="19"/>
        <v>0</v>
      </c>
      <c r="BL191" s="18" t="s">
        <v>847</v>
      </c>
      <c r="BM191" s="180" t="s">
        <v>3516</v>
      </c>
    </row>
    <row r="192" spans="1:65" s="2" customFormat="1" ht="16.5" customHeight="1">
      <c r="A192" s="33"/>
      <c r="B192" s="167"/>
      <c r="C192" s="206" t="s">
        <v>490</v>
      </c>
      <c r="D192" s="206" t="s">
        <v>199</v>
      </c>
      <c r="E192" s="207" t="s">
        <v>2125</v>
      </c>
      <c r="F192" s="208" t="s">
        <v>2126</v>
      </c>
      <c r="G192" s="209" t="s">
        <v>297</v>
      </c>
      <c r="H192" s="210">
        <v>1</v>
      </c>
      <c r="I192" s="211"/>
      <c r="J192" s="212">
        <f t="shared" si="10"/>
        <v>0</v>
      </c>
      <c r="K192" s="213"/>
      <c r="L192" s="214"/>
      <c r="M192" s="215" t="s">
        <v>1</v>
      </c>
      <c r="N192" s="216" t="s">
        <v>42</v>
      </c>
      <c r="O192" s="59"/>
      <c r="P192" s="178">
        <f t="shared" si="11"/>
        <v>0</v>
      </c>
      <c r="Q192" s="178">
        <v>2.9E-4</v>
      </c>
      <c r="R192" s="178">
        <f t="shared" si="12"/>
        <v>2.9E-4</v>
      </c>
      <c r="S192" s="178">
        <v>0</v>
      </c>
      <c r="T192" s="179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0" t="s">
        <v>847</v>
      </c>
      <c r="AT192" s="180" t="s">
        <v>199</v>
      </c>
      <c r="AU192" s="180" t="s">
        <v>86</v>
      </c>
      <c r="AY192" s="18" t="s">
        <v>170</v>
      </c>
      <c r="BE192" s="181">
        <f t="shared" si="14"/>
        <v>0</v>
      </c>
      <c r="BF192" s="181">
        <f t="shared" si="15"/>
        <v>0</v>
      </c>
      <c r="BG192" s="181">
        <f t="shared" si="16"/>
        <v>0</v>
      </c>
      <c r="BH192" s="181">
        <f t="shared" si="17"/>
        <v>0</v>
      </c>
      <c r="BI192" s="181">
        <f t="shared" si="18"/>
        <v>0</v>
      </c>
      <c r="BJ192" s="18" t="s">
        <v>84</v>
      </c>
      <c r="BK192" s="181">
        <f t="shared" si="19"/>
        <v>0</v>
      </c>
      <c r="BL192" s="18" t="s">
        <v>847</v>
      </c>
      <c r="BM192" s="180" t="s">
        <v>3517</v>
      </c>
    </row>
    <row r="193" spans="1:65" s="2" customFormat="1" ht="33" customHeight="1">
      <c r="A193" s="33"/>
      <c r="B193" s="167"/>
      <c r="C193" s="168" t="s">
        <v>495</v>
      </c>
      <c r="D193" s="168" t="s">
        <v>173</v>
      </c>
      <c r="E193" s="169" t="s">
        <v>2128</v>
      </c>
      <c r="F193" s="170" t="s">
        <v>2129</v>
      </c>
      <c r="G193" s="171" t="s">
        <v>244</v>
      </c>
      <c r="H193" s="172">
        <v>60</v>
      </c>
      <c r="I193" s="173"/>
      <c r="J193" s="174">
        <f t="shared" si="10"/>
        <v>0</v>
      </c>
      <c r="K193" s="175"/>
      <c r="L193" s="34"/>
      <c r="M193" s="176" t="s">
        <v>1</v>
      </c>
      <c r="N193" s="177" t="s">
        <v>42</v>
      </c>
      <c r="O193" s="59"/>
      <c r="P193" s="178">
        <f t="shared" si="11"/>
        <v>0</v>
      </c>
      <c r="Q193" s="178">
        <v>0</v>
      </c>
      <c r="R193" s="178">
        <f t="shared" si="12"/>
        <v>0</v>
      </c>
      <c r="S193" s="178">
        <v>0</v>
      </c>
      <c r="T193" s="179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0" t="s">
        <v>535</v>
      </c>
      <c r="AT193" s="180" t="s">
        <v>173</v>
      </c>
      <c r="AU193" s="180" t="s">
        <v>86</v>
      </c>
      <c r="AY193" s="18" t="s">
        <v>170</v>
      </c>
      <c r="BE193" s="181">
        <f t="shared" si="14"/>
        <v>0</v>
      </c>
      <c r="BF193" s="181">
        <f t="shared" si="15"/>
        <v>0</v>
      </c>
      <c r="BG193" s="181">
        <f t="shared" si="16"/>
        <v>0</v>
      </c>
      <c r="BH193" s="181">
        <f t="shared" si="17"/>
        <v>0</v>
      </c>
      <c r="BI193" s="181">
        <f t="shared" si="18"/>
        <v>0</v>
      </c>
      <c r="BJ193" s="18" t="s">
        <v>84</v>
      </c>
      <c r="BK193" s="181">
        <f t="shared" si="19"/>
        <v>0</v>
      </c>
      <c r="BL193" s="18" t="s">
        <v>535</v>
      </c>
      <c r="BM193" s="180" t="s">
        <v>3518</v>
      </c>
    </row>
    <row r="194" spans="1:65" s="2" customFormat="1" ht="33" customHeight="1">
      <c r="A194" s="33"/>
      <c r="B194" s="167"/>
      <c r="C194" s="206" t="s">
        <v>499</v>
      </c>
      <c r="D194" s="206" t="s">
        <v>199</v>
      </c>
      <c r="E194" s="207" t="s">
        <v>2131</v>
      </c>
      <c r="F194" s="208" t="s">
        <v>2132</v>
      </c>
      <c r="G194" s="209" t="s">
        <v>244</v>
      </c>
      <c r="H194" s="210">
        <v>60</v>
      </c>
      <c r="I194" s="211"/>
      <c r="J194" s="212">
        <f t="shared" si="10"/>
        <v>0</v>
      </c>
      <c r="K194" s="213"/>
      <c r="L194" s="214"/>
      <c r="M194" s="215" t="s">
        <v>1</v>
      </c>
      <c r="N194" s="216" t="s">
        <v>42</v>
      </c>
      <c r="O194" s="59"/>
      <c r="P194" s="178">
        <f t="shared" si="11"/>
        <v>0</v>
      </c>
      <c r="Q194" s="178">
        <v>5.0000000000000002E-5</v>
      </c>
      <c r="R194" s="178">
        <f t="shared" si="12"/>
        <v>3.0000000000000001E-3</v>
      </c>
      <c r="S194" s="178">
        <v>0</v>
      </c>
      <c r="T194" s="179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0" t="s">
        <v>847</v>
      </c>
      <c r="AT194" s="180" t="s">
        <v>199</v>
      </c>
      <c r="AU194" s="180" t="s">
        <v>86</v>
      </c>
      <c r="AY194" s="18" t="s">
        <v>170</v>
      </c>
      <c r="BE194" s="181">
        <f t="shared" si="14"/>
        <v>0</v>
      </c>
      <c r="BF194" s="181">
        <f t="shared" si="15"/>
        <v>0</v>
      </c>
      <c r="BG194" s="181">
        <f t="shared" si="16"/>
        <v>0</v>
      </c>
      <c r="BH194" s="181">
        <f t="shared" si="17"/>
        <v>0</v>
      </c>
      <c r="BI194" s="181">
        <f t="shared" si="18"/>
        <v>0</v>
      </c>
      <c r="BJ194" s="18" t="s">
        <v>84</v>
      </c>
      <c r="BK194" s="181">
        <f t="shared" si="19"/>
        <v>0</v>
      </c>
      <c r="BL194" s="18" t="s">
        <v>847</v>
      </c>
      <c r="BM194" s="180" t="s">
        <v>3519</v>
      </c>
    </row>
    <row r="195" spans="1:65" s="2" customFormat="1" ht="33" customHeight="1">
      <c r="A195" s="33"/>
      <c r="B195" s="167"/>
      <c r="C195" s="168" t="s">
        <v>503</v>
      </c>
      <c r="D195" s="168" t="s">
        <v>173</v>
      </c>
      <c r="E195" s="169" t="s">
        <v>2134</v>
      </c>
      <c r="F195" s="170" t="s">
        <v>2135</v>
      </c>
      <c r="G195" s="171" t="s">
        <v>244</v>
      </c>
      <c r="H195" s="172">
        <v>30</v>
      </c>
      <c r="I195" s="173"/>
      <c r="J195" s="174">
        <f t="shared" si="10"/>
        <v>0</v>
      </c>
      <c r="K195" s="175"/>
      <c r="L195" s="34"/>
      <c r="M195" s="176" t="s">
        <v>1</v>
      </c>
      <c r="N195" s="177" t="s">
        <v>42</v>
      </c>
      <c r="O195" s="59"/>
      <c r="P195" s="178">
        <f t="shared" si="11"/>
        <v>0</v>
      </c>
      <c r="Q195" s="178">
        <v>0</v>
      </c>
      <c r="R195" s="178">
        <f t="shared" si="12"/>
        <v>0</v>
      </c>
      <c r="S195" s="178">
        <v>0</v>
      </c>
      <c r="T195" s="179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0" t="s">
        <v>535</v>
      </c>
      <c r="AT195" s="180" t="s">
        <v>173</v>
      </c>
      <c r="AU195" s="180" t="s">
        <v>86</v>
      </c>
      <c r="AY195" s="18" t="s">
        <v>170</v>
      </c>
      <c r="BE195" s="181">
        <f t="shared" si="14"/>
        <v>0</v>
      </c>
      <c r="BF195" s="181">
        <f t="shared" si="15"/>
        <v>0</v>
      </c>
      <c r="BG195" s="181">
        <f t="shared" si="16"/>
        <v>0</v>
      </c>
      <c r="BH195" s="181">
        <f t="shared" si="17"/>
        <v>0</v>
      </c>
      <c r="BI195" s="181">
        <f t="shared" si="18"/>
        <v>0</v>
      </c>
      <c r="BJ195" s="18" t="s">
        <v>84</v>
      </c>
      <c r="BK195" s="181">
        <f t="shared" si="19"/>
        <v>0</v>
      </c>
      <c r="BL195" s="18" t="s">
        <v>535</v>
      </c>
      <c r="BM195" s="180" t="s">
        <v>3520</v>
      </c>
    </row>
    <row r="196" spans="1:65" s="2" customFormat="1" ht="33" customHeight="1">
      <c r="A196" s="33"/>
      <c r="B196" s="167"/>
      <c r="C196" s="206" t="s">
        <v>507</v>
      </c>
      <c r="D196" s="206" t="s">
        <v>199</v>
      </c>
      <c r="E196" s="207" t="s">
        <v>2137</v>
      </c>
      <c r="F196" s="208" t="s">
        <v>2138</v>
      </c>
      <c r="G196" s="209" t="s">
        <v>244</v>
      </c>
      <c r="H196" s="210">
        <v>30</v>
      </c>
      <c r="I196" s="211"/>
      <c r="J196" s="212">
        <f t="shared" si="10"/>
        <v>0</v>
      </c>
      <c r="K196" s="213"/>
      <c r="L196" s="214"/>
      <c r="M196" s="215" t="s">
        <v>1</v>
      </c>
      <c r="N196" s="216" t="s">
        <v>42</v>
      </c>
      <c r="O196" s="59"/>
      <c r="P196" s="178">
        <f t="shared" si="11"/>
        <v>0</v>
      </c>
      <c r="Q196" s="178">
        <v>1.7799999999999999E-4</v>
      </c>
      <c r="R196" s="178">
        <f t="shared" si="12"/>
        <v>5.3399999999999993E-3</v>
      </c>
      <c r="S196" s="178">
        <v>0</v>
      </c>
      <c r="T196" s="179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0" t="s">
        <v>847</v>
      </c>
      <c r="AT196" s="180" t="s">
        <v>199</v>
      </c>
      <c r="AU196" s="180" t="s">
        <v>86</v>
      </c>
      <c r="AY196" s="18" t="s">
        <v>170</v>
      </c>
      <c r="BE196" s="181">
        <f t="shared" si="14"/>
        <v>0</v>
      </c>
      <c r="BF196" s="181">
        <f t="shared" si="15"/>
        <v>0</v>
      </c>
      <c r="BG196" s="181">
        <f t="shared" si="16"/>
        <v>0</v>
      </c>
      <c r="BH196" s="181">
        <f t="shared" si="17"/>
        <v>0</v>
      </c>
      <c r="BI196" s="181">
        <f t="shared" si="18"/>
        <v>0</v>
      </c>
      <c r="BJ196" s="18" t="s">
        <v>84</v>
      </c>
      <c r="BK196" s="181">
        <f t="shared" si="19"/>
        <v>0</v>
      </c>
      <c r="BL196" s="18" t="s">
        <v>847</v>
      </c>
      <c r="BM196" s="180" t="s">
        <v>3521</v>
      </c>
    </row>
    <row r="197" spans="1:65" s="2" customFormat="1" ht="33" customHeight="1">
      <c r="A197" s="33"/>
      <c r="B197" s="167"/>
      <c r="C197" s="168" t="s">
        <v>513</v>
      </c>
      <c r="D197" s="168" t="s">
        <v>173</v>
      </c>
      <c r="E197" s="169" t="s">
        <v>2140</v>
      </c>
      <c r="F197" s="170" t="s">
        <v>2141</v>
      </c>
      <c r="G197" s="171" t="s">
        <v>244</v>
      </c>
      <c r="H197" s="172">
        <v>960</v>
      </c>
      <c r="I197" s="173"/>
      <c r="J197" s="174">
        <f t="shared" si="10"/>
        <v>0</v>
      </c>
      <c r="K197" s="175"/>
      <c r="L197" s="34"/>
      <c r="M197" s="176" t="s">
        <v>1</v>
      </c>
      <c r="N197" s="177" t="s">
        <v>42</v>
      </c>
      <c r="O197" s="59"/>
      <c r="P197" s="178">
        <f t="shared" si="11"/>
        <v>0</v>
      </c>
      <c r="Q197" s="178">
        <v>0</v>
      </c>
      <c r="R197" s="178">
        <f t="shared" si="12"/>
        <v>0</v>
      </c>
      <c r="S197" s="178">
        <v>0</v>
      </c>
      <c r="T197" s="179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0" t="s">
        <v>535</v>
      </c>
      <c r="AT197" s="180" t="s">
        <v>173</v>
      </c>
      <c r="AU197" s="180" t="s">
        <v>86</v>
      </c>
      <c r="AY197" s="18" t="s">
        <v>170</v>
      </c>
      <c r="BE197" s="181">
        <f t="shared" si="14"/>
        <v>0</v>
      </c>
      <c r="BF197" s="181">
        <f t="shared" si="15"/>
        <v>0</v>
      </c>
      <c r="BG197" s="181">
        <f t="shared" si="16"/>
        <v>0</v>
      </c>
      <c r="BH197" s="181">
        <f t="shared" si="17"/>
        <v>0</v>
      </c>
      <c r="BI197" s="181">
        <f t="shared" si="18"/>
        <v>0</v>
      </c>
      <c r="BJ197" s="18" t="s">
        <v>84</v>
      </c>
      <c r="BK197" s="181">
        <f t="shared" si="19"/>
        <v>0</v>
      </c>
      <c r="BL197" s="18" t="s">
        <v>535</v>
      </c>
      <c r="BM197" s="180" t="s">
        <v>3522</v>
      </c>
    </row>
    <row r="198" spans="1:65" s="2" customFormat="1" ht="33" customHeight="1">
      <c r="A198" s="33"/>
      <c r="B198" s="167"/>
      <c r="C198" s="206" t="s">
        <v>518</v>
      </c>
      <c r="D198" s="206" t="s">
        <v>199</v>
      </c>
      <c r="E198" s="207" t="s">
        <v>2143</v>
      </c>
      <c r="F198" s="208" t="s">
        <v>2144</v>
      </c>
      <c r="G198" s="209" t="s">
        <v>244</v>
      </c>
      <c r="H198" s="210">
        <v>960</v>
      </c>
      <c r="I198" s="211"/>
      <c r="J198" s="212">
        <f t="shared" si="10"/>
        <v>0</v>
      </c>
      <c r="K198" s="213"/>
      <c r="L198" s="214"/>
      <c r="M198" s="215" t="s">
        <v>1</v>
      </c>
      <c r="N198" s="216" t="s">
        <v>42</v>
      </c>
      <c r="O198" s="59"/>
      <c r="P198" s="178">
        <f t="shared" si="11"/>
        <v>0</v>
      </c>
      <c r="Q198" s="178">
        <v>1.17E-4</v>
      </c>
      <c r="R198" s="178">
        <f t="shared" si="12"/>
        <v>0.11232</v>
      </c>
      <c r="S198" s="178">
        <v>0</v>
      </c>
      <c r="T198" s="179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0" t="s">
        <v>847</v>
      </c>
      <c r="AT198" s="180" t="s">
        <v>199</v>
      </c>
      <c r="AU198" s="180" t="s">
        <v>86</v>
      </c>
      <c r="AY198" s="18" t="s">
        <v>170</v>
      </c>
      <c r="BE198" s="181">
        <f t="shared" si="14"/>
        <v>0</v>
      </c>
      <c r="BF198" s="181">
        <f t="shared" si="15"/>
        <v>0</v>
      </c>
      <c r="BG198" s="181">
        <f t="shared" si="16"/>
        <v>0</v>
      </c>
      <c r="BH198" s="181">
        <f t="shared" si="17"/>
        <v>0</v>
      </c>
      <c r="BI198" s="181">
        <f t="shared" si="18"/>
        <v>0</v>
      </c>
      <c r="BJ198" s="18" t="s">
        <v>84</v>
      </c>
      <c r="BK198" s="181">
        <f t="shared" si="19"/>
        <v>0</v>
      </c>
      <c r="BL198" s="18" t="s">
        <v>847</v>
      </c>
      <c r="BM198" s="180" t="s">
        <v>3523</v>
      </c>
    </row>
    <row r="199" spans="1:65" s="2" customFormat="1" ht="33" customHeight="1">
      <c r="A199" s="33"/>
      <c r="B199" s="167"/>
      <c r="C199" s="168" t="s">
        <v>523</v>
      </c>
      <c r="D199" s="168" t="s">
        <v>173</v>
      </c>
      <c r="E199" s="169" t="s">
        <v>2146</v>
      </c>
      <c r="F199" s="170" t="s">
        <v>2147</v>
      </c>
      <c r="G199" s="171" t="s">
        <v>244</v>
      </c>
      <c r="H199" s="172">
        <v>2450</v>
      </c>
      <c r="I199" s="173"/>
      <c r="J199" s="174">
        <f t="shared" si="10"/>
        <v>0</v>
      </c>
      <c r="K199" s="175"/>
      <c r="L199" s="34"/>
      <c r="M199" s="176" t="s">
        <v>1</v>
      </c>
      <c r="N199" s="177" t="s">
        <v>42</v>
      </c>
      <c r="O199" s="59"/>
      <c r="P199" s="178">
        <f t="shared" si="11"/>
        <v>0</v>
      </c>
      <c r="Q199" s="178">
        <v>0</v>
      </c>
      <c r="R199" s="178">
        <f t="shared" si="12"/>
        <v>0</v>
      </c>
      <c r="S199" s="178">
        <v>0</v>
      </c>
      <c r="T199" s="179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0" t="s">
        <v>535</v>
      </c>
      <c r="AT199" s="180" t="s">
        <v>173</v>
      </c>
      <c r="AU199" s="180" t="s">
        <v>86</v>
      </c>
      <c r="AY199" s="18" t="s">
        <v>170</v>
      </c>
      <c r="BE199" s="181">
        <f t="shared" si="14"/>
        <v>0</v>
      </c>
      <c r="BF199" s="181">
        <f t="shared" si="15"/>
        <v>0</v>
      </c>
      <c r="BG199" s="181">
        <f t="shared" si="16"/>
        <v>0</v>
      </c>
      <c r="BH199" s="181">
        <f t="shared" si="17"/>
        <v>0</v>
      </c>
      <c r="BI199" s="181">
        <f t="shared" si="18"/>
        <v>0</v>
      </c>
      <c r="BJ199" s="18" t="s">
        <v>84</v>
      </c>
      <c r="BK199" s="181">
        <f t="shared" si="19"/>
        <v>0</v>
      </c>
      <c r="BL199" s="18" t="s">
        <v>535</v>
      </c>
      <c r="BM199" s="180" t="s">
        <v>3524</v>
      </c>
    </row>
    <row r="200" spans="1:65" s="2" customFormat="1" ht="33" customHeight="1">
      <c r="A200" s="33"/>
      <c r="B200" s="167"/>
      <c r="C200" s="206" t="s">
        <v>529</v>
      </c>
      <c r="D200" s="206" t="s">
        <v>199</v>
      </c>
      <c r="E200" s="207" t="s">
        <v>2149</v>
      </c>
      <c r="F200" s="208" t="s">
        <v>2150</v>
      </c>
      <c r="G200" s="209" t="s">
        <v>244</v>
      </c>
      <c r="H200" s="210">
        <v>2450</v>
      </c>
      <c r="I200" s="211"/>
      <c r="J200" s="212">
        <f t="shared" si="10"/>
        <v>0</v>
      </c>
      <c r="K200" s="213"/>
      <c r="L200" s="214"/>
      <c r="M200" s="215" t="s">
        <v>1</v>
      </c>
      <c r="N200" s="216" t="s">
        <v>42</v>
      </c>
      <c r="O200" s="59"/>
      <c r="P200" s="178">
        <f t="shared" si="11"/>
        <v>0</v>
      </c>
      <c r="Q200" s="178">
        <v>1.6699999999999999E-4</v>
      </c>
      <c r="R200" s="178">
        <f t="shared" si="12"/>
        <v>0.40914999999999996</v>
      </c>
      <c r="S200" s="178">
        <v>0</v>
      </c>
      <c r="T200" s="179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0" t="s">
        <v>847</v>
      </c>
      <c r="AT200" s="180" t="s">
        <v>199</v>
      </c>
      <c r="AU200" s="180" t="s">
        <v>86</v>
      </c>
      <c r="AY200" s="18" t="s">
        <v>170</v>
      </c>
      <c r="BE200" s="181">
        <f t="shared" si="14"/>
        <v>0</v>
      </c>
      <c r="BF200" s="181">
        <f t="shared" si="15"/>
        <v>0</v>
      </c>
      <c r="BG200" s="181">
        <f t="shared" si="16"/>
        <v>0</v>
      </c>
      <c r="BH200" s="181">
        <f t="shared" si="17"/>
        <v>0</v>
      </c>
      <c r="BI200" s="181">
        <f t="shared" si="18"/>
        <v>0</v>
      </c>
      <c r="BJ200" s="18" t="s">
        <v>84</v>
      </c>
      <c r="BK200" s="181">
        <f t="shared" si="19"/>
        <v>0</v>
      </c>
      <c r="BL200" s="18" t="s">
        <v>847</v>
      </c>
      <c r="BM200" s="180" t="s">
        <v>3525</v>
      </c>
    </row>
    <row r="201" spans="1:65" s="2" customFormat="1" ht="44.25" customHeight="1">
      <c r="A201" s="33"/>
      <c r="B201" s="167"/>
      <c r="C201" s="168" t="s">
        <v>535</v>
      </c>
      <c r="D201" s="168" t="s">
        <v>173</v>
      </c>
      <c r="E201" s="169" t="s">
        <v>2164</v>
      </c>
      <c r="F201" s="170" t="s">
        <v>2165</v>
      </c>
      <c r="G201" s="171" t="s">
        <v>244</v>
      </c>
      <c r="H201" s="172">
        <v>100</v>
      </c>
      <c r="I201" s="173"/>
      <c r="J201" s="174">
        <f t="shared" si="10"/>
        <v>0</v>
      </c>
      <c r="K201" s="175"/>
      <c r="L201" s="34"/>
      <c r="M201" s="176" t="s">
        <v>1</v>
      </c>
      <c r="N201" s="177" t="s">
        <v>42</v>
      </c>
      <c r="O201" s="59"/>
      <c r="P201" s="178">
        <f t="shared" si="11"/>
        <v>0</v>
      </c>
      <c r="Q201" s="178">
        <v>0</v>
      </c>
      <c r="R201" s="178">
        <f t="shared" si="12"/>
        <v>0</v>
      </c>
      <c r="S201" s="178">
        <v>0</v>
      </c>
      <c r="T201" s="179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0" t="s">
        <v>535</v>
      </c>
      <c r="AT201" s="180" t="s">
        <v>173</v>
      </c>
      <c r="AU201" s="180" t="s">
        <v>86</v>
      </c>
      <c r="AY201" s="18" t="s">
        <v>170</v>
      </c>
      <c r="BE201" s="181">
        <f t="shared" si="14"/>
        <v>0</v>
      </c>
      <c r="BF201" s="181">
        <f t="shared" si="15"/>
        <v>0</v>
      </c>
      <c r="BG201" s="181">
        <f t="shared" si="16"/>
        <v>0</v>
      </c>
      <c r="BH201" s="181">
        <f t="shared" si="17"/>
        <v>0</v>
      </c>
      <c r="BI201" s="181">
        <f t="shared" si="18"/>
        <v>0</v>
      </c>
      <c r="BJ201" s="18" t="s">
        <v>84</v>
      </c>
      <c r="BK201" s="181">
        <f t="shared" si="19"/>
        <v>0</v>
      </c>
      <c r="BL201" s="18" t="s">
        <v>535</v>
      </c>
      <c r="BM201" s="180" t="s">
        <v>3526</v>
      </c>
    </row>
    <row r="202" spans="1:65" s="2" customFormat="1" ht="33" customHeight="1">
      <c r="A202" s="33"/>
      <c r="B202" s="167"/>
      <c r="C202" s="206" t="s">
        <v>539</v>
      </c>
      <c r="D202" s="206" t="s">
        <v>199</v>
      </c>
      <c r="E202" s="207" t="s">
        <v>2167</v>
      </c>
      <c r="F202" s="208" t="s">
        <v>2168</v>
      </c>
      <c r="G202" s="209" t="s">
        <v>244</v>
      </c>
      <c r="H202" s="210">
        <v>100</v>
      </c>
      <c r="I202" s="211"/>
      <c r="J202" s="212">
        <f t="shared" si="10"/>
        <v>0</v>
      </c>
      <c r="K202" s="213"/>
      <c r="L202" s="214"/>
      <c r="M202" s="215" t="s">
        <v>1</v>
      </c>
      <c r="N202" s="216" t="s">
        <v>42</v>
      </c>
      <c r="O202" s="59"/>
      <c r="P202" s="178">
        <f t="shared" si="11"/>
        <v>0</v>
      </c>
      <c r="Q202" s="178">
        <v>1.64E-4</v>
      </c>
      <c r="R202" s="178">
        <f t="shared" si="12"/>
        <v>1.6400000000000001E-2</v>
      </c>
      <c r="S202" s="178">
        <v>0</v>
      </c>
      <c r="T202" s="179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0" t="s">
        <v>847</v>
      </c>
      <c r="AT202" s="180" t="s">
        <v>199</v>
      </c>
      <c r="AU202" s="180" t="s">
        <v>86</v>
      </c>
      <c r="AY202" s="18" t="s">
        <v>170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18" t="s">
        <v>84</v>
      </c>
      <c r="BK202" s="181">
        <f t="shared" si="19"/>
        <v>0</v>
      </c>
      <c r="BL202" s="18" t="s">
        <v>847</v>
      </c>
      <c r="BM202" s="180" t="s">
        <v>3527</v>
      </c>
    </row>
    <row r="203" spans="1:65" s="2" customFormat="1" ht="33" customHeight="1">
      <c r="A203" s="33"/>
      <c r="B203" s="167"/>
      <c r="C203" s="168" t="s">
        <v>556</v>
      </c>
      <c r="D203" s="168" t="s">
        <v>173</v>
      </c>
      <c r="E203" s="169" t="s">
        <v>2176</v>
      </c>
      <c r="F203" s="170" t="s">
        <v>2177</v>
      </c>
      <c r="G203" s="171" t="s">
        <v>244</v>
      </c>
      <c r="H203" s="172">
        <v>50</v>
      </c>
      <c r="I203" s="173"/>
      <c r="J203" s="174">
        <f t="shared" si="10"/>
        <v>0</v>
      </c>
      <c r="K203" s="175"/>
      <c r="L203" s="34"/>
      <c r="M203" s="176" t="s">
        <v>1</v>
      </c>
      <c r="N203" s="177" t="s">
        <v>42</v>
      </c>
      <c r="O203" s="59"/>
      <c r="P203" s="178">
        <f t="shared" si="11"/>
        <v>0</v>
      </c>
      <c r="Q203" s="178">
        <v>0</v>
      </c>
      <c r="R203" s="178">
        <f t="shared" si="12"/>
        <v>0</v>
      </c>
      <c r="S203" s="178">
        <v>0</v>
      </c>
      <c r="T203" s="179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0" t="s">
        <v>535</v>
      </c>
      <c r="AT203" s="180" t="s">
        <v>173</v>
      </c>
      <c r="AU203" s="180" t="s">
        <v>86</v>
      </c>
      <c r="AY203" s="18" t="s">
        <v>170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18" t="s">
        <v>84</v>
      </c>
      <c r="BK203" s="181">
        <f t="shared" si="19"/>
        <v>0</v>
      </c>
      <c r="BL203" s="18" t="s">
        <v>535</v>
      </c>
      <c r="BM203" s="180" t="s">
        <v>3528</v>
      </c>
    </row>
    <row r="204" spans="1:65" s="2" customFormat="1" ht="21.75" customHeight="1">
      <c r="A204" s="33"/>
      <c r="B204" s="167"/>
      <c r="C204" s="206" t="s">
        <v>560</v>
      </c>
      <c r="D204" s="206" t="s">
        <v>199</v>
      </c>
      <c r="E204" s="207" t="s">
        <v>2179</v>
      </c>
      <c r="F204" s="208" t="s">
        <v>2180</v>
      </c>
      <c r="G204" s="209" t="s">
        <v>244</v>
      </c>
      <c r="H204" s="210">
        <v>50</v>
      </c>
      <c r="I204" s="211"/>
      <c r="J204" s="212">
        <f t="shared" si="10"/>
        <v>0</v>
      </c>
      <c r="K204" s="213"/>
      <c r="L204" s="214"/>
      <c r="M204" s="215" t="s">
        <v>1</v>
      </c>
      <c r="N204" s="216" t="s">
        <v>42</v>
      </c>
      <c r="O204" s="59"/>
      <c r="P204" s="178">
        <f t="shared" si="11"/>
        <v>0</v>
      </c>
      <c r="Q204" s="178">
        <v>1.036E-3</v>
      </c>
      <c r="R204" s="178">
        <f t="shared" si="12"/>
        <v>5.1799999999999999E-2</v>
      </c>
      <c r="S204" s="178">
        <v>0</v>
      </c>
      <c r="T204" s="179">
        <f t="shared" si="1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0" t="s">
        <v>847</v>
      </c>
      <c r="AT204" s="180" t="s">
        <v>199</v>
      </c>
      <c r="AU204" s="180" t="s">
        <v>86</v>
      </c>
      <c r="AY204" s="18" t="s">
        <v>170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18" t="s">
        <v>84</v>
      </c>
      <c r="BK204" s="181">
        <f t="shared" si="19"/>
        <v>0</v>
      </c>
      <c r="BL204" s="18" t="s">
        <v>847</v>
      </c>
      <c r="BM204" s="180" t="s">
        <v>3529</v>
      </c>
    </row>
    <row r="205" spans="1:65" s="2" customFormat="1" ht="33" customHeight="1">
      <c r="A205" s="33"/>
      <c r="B205" s="167"/>
      <c r="C205" s="168" t="s">
        <v>564</v>
      </c>
      <c r="D205" s="168" t="s">
        <v>173</v>
      </c>
      <c r="E205" s="169" t="s">
        <v>2182</v>
      </c>
      <c r="F205" s="170" t="s">
        <v>2183</v>
      </c>
      <c r="G205" s="171" t="s">
        <v>244</v>
      </c>
      <c r="H205" s="172">
        <v>50</v>
      </c>
      <c r="I205" s="173"/>
      <c r="J205" s="174">
        <f t="shared" si="10"/>
        <v>0</v>
      </c>
      <c r="K205" s="175"/>
      <c r="L205" s="34"/>
      <c r="M205" s="176" t="s">
        <v>1</v>
      </c>
      <c r="N205" s="177" t="s">
        <v>42</v>
      </c>
      <c r="O205" s="59"/>
      <c r="P205" s="178">
        <f t="shared" si="11"/>
        <v>0</v>
      </c>
      <c r="Q205" s="178">
        <v>0</v>
      </c>
      <c r="R205" s="178">
        <f t="shared" si="12"/>
        <v>0</v>
      </c>
      <c r="S205" s="178">
        <v>0</v>
      </c>
      <c r="T205" s="179">
        <f t="shared" si="1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0" t="s">
        <v>535</v>
      </c>
      <c r="AT205" s="180" t="s">
        <v>173</v>
      </c>
      <c r="AU205" s="180" t="s">
        <v>86</v>
      </c>
      <c r="AY205" s="18" t="s">
        <v>170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18" t="s">
        <v>84</v>
      </c>
      <c r="BK205" s="181">
        <f t="shared" si="19"/>
        <v>0</v>
      </c>
      <c r="BL205" s="18" t="s">
        <v>535</v>
      </c>
      <c r="BM205" s="180" t="s">
        <v>3530</v>
      </c>
    </row>
    <row r="206" spans="1:65" s="2" customFormat="1" ht="16.5" customHeight="1">
      <c r="A206" s="33"/>
      <c r="B206" s="167"/>
      <c r="C206" s="206" t="s">
        <v>568</v>
      </c>
      <c r="D206" s="206" t="s">
        <v>199</v>
      </c>
      <c r="E206" s="207" t="s">
        <v>2185</v>
      </c>
      <c r="F206" s="208" t="s">
        <v>2186</v>
      </c>
      <c r="G206" s="209" t="s">
        <v>244</v>
      </c>
      <c r="H206" s="210">
        <v>50</v>
      </c>
      <c r="I206" s="211"/>
      <c r="J206" s="212">
        <f t="shared" si="10"/>
        <v>0</v>
      </c>
      <c r="K206" s="213"/>
      <c r="L206" s="214"/>
      <c r="M206" s="215" t="s">
        <v>1</v>
      </c>
      <c r="N206" s="216" t="s">
        <v>42</v>
      </c>
      <c r="O206" s="59"/>
      <c r="P206" s="178">
        <f t="shared" si="11"/>
        <v>0</v>
      </c>
      <c r="Q206" s="178">
        <v>1.83E-3</v>
      </c>
      <c r="R206" s="178">
        <f t="shared" si="12"/>
        <v>9.1499999999999998E-2</v>
      </c>
      <c r="S206" s="178">
        <v>0</v>
      </c>
      <c r="T206" s="179">
        <f t="shared" si="1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0" t="s">
        <v>847</v>
      </c>
      <c r="AT206" s="180" t="s">
        <v>199</v>
      </c>
      <c r="AU206" s="180" t="s">
        <v>86</v>
      </c>
      <c r="AY206" s="18" t="s">
        <v>170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18" t="s">
        <v>84</v>
      </c>
      <c r="BK206" s="181">
        <f t="shared" si="19"/>
        <v>0</v>
      </c>
      <c r="BL206" s="18" t="s">
        <v>847</v>
      </c>
      <c r="BM206" s="180" t="s">
        <v>3531</v>
      </c>
    </row>
    <row r="207" spans="1:65" s="2" customFormat="1" ht="33" customHeight="1">
      <c r="A207" s="33"/>
      <c r="B207" s="167"/>
      <c r="C207" s="168" t="s">
        <v>545</v>
      </c>
      <c r="D207" s="168" t="s">
        <v>173</v>
      </c>
      <c r="E207" s="169" t="s">
        <v>2188</v>
      </c>
      <c r="F207" s="170" t="s">
        <v>2189</v>
      </c>
      <c r="G207" s="171" t="s">
        <v>244</v>
      </c>
      <c r="H207" s="172">
        <v>15</v>
      </c>
      <c r="I207" s="173"/>
      <c r="J207" s="174">
        <f t="shared" si="10"/>
        <v>0</v>
      </c>
      <c r="K207" s="175"/>
      <c r="L207" s="34"/>
      <c r="M207" s="176" t="s">
        <v>1</v>
      </c>
      <c r="N207" s="177" t="s">
        <v>42</v>
      </c>
      <c r="O207" s="59"/>
      <c r="P207" s="178">
        <f t="shared" si="11"/>
        <v>0</v>
      </c>
      <c r="Q207" s="178">
        <v>0</v>
      </c>
      <c r="R207" s="178">
        <f t="shared" si="12"/>
        <v>0</v>
      </c>
      <c r="S207" s="178">
        <v>0</v>
      </c>
      <c r="T207" s="179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0" t="s">
        <v>273</v>
      </c>
      <c r="AT207" s="180" t="s">
        <v>173</v>
      </c>
      <c r="AU207" s="180" t="s">
        <v>86</v>
      </c>
      <c r="AY207" s="18" t="s">
        <v>170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18" t="s">
        <v>84</v>
      </c>
      <c r="BK207" s="181">
        <f t="shared" si="19"/>
        <v>0</v>
      </c>
      <c r="BL207" s="18" t="s">
        <v>273</v>
      </c>
      <c r="BM207" s="180" t="s">
        <v>3532</v>
      </c>
    </row>
    <row r="208" spans="1:65" s="2" customFormat="1" ht="16.5" customHeight="1">
      <c r="A208" s="33"/>
      <c r="B208" s="167"/>
      <c r="C208" s="206" t="s">
        <v>551</v>
      </c>
      <c r="D208" s="206" t="s">
        <v>199</v>
      </c>
      <c r="E208" s="207" t="s">
        <v>2191</v>
      </c>
      <c r="F208" s="208" t="s">
        <v>2192</v>
      </c>
      <c r="G208" s="209" t="s">
        <v>244</v>
      </c>
      <c r="H208" s="210">
        <v>15</v>
      </c>
      <c r="I208" s="211"/>
      <c r="J208" s="212">
        <f t="shared" ref="J208:J239" si="20">ROUND(I208*H208,2)</f>
        <v>0</v>
      </c>
      <c r="K208" s="213"/>
      <c r="L208" s="214"/>
      <c r="M208" s="215" t="s">
        <v>1</v>
      </c>
      <c r="N208" s="216" t="s">
        <v>42</v>
      </c>
      <c r="O208" s="59"/>
      <c r="P208" s="178">
        <f t="shared" ref="P208:P239" si="21">O208*H208</f>
        <v>0</v>
      </c>
      <c r="Q208" s="178">
        <v>1.57E-3</v>
      </c>
      <c r="R208" s="178">
        <f t="shared" ref="R208:R239" si="22">Q208*H208</f>
        <v>2.3550000000000001E-2</v>
      </c>
      <c r="S208" s="178">
        <v>0</v>
      </c>
      <c r="T208" s="179">
        <f t="shared" ref="T208:T239" si="23"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0" t="s">
        <v>847</v>
      </c>
      <c r="AT208" s="180" t="s">
        <v>199</v>
      </c>
      <c r="AU208" s="180" t="s">
        <v>86</v>
      </c>
      <c r="AY208" s="18" t="s">
        <v>170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18" t="s">
        <v>84</v>
      </c>
      <c r="BK208" s="181">
        <f t="shared" si="19"/>
        <v>0</v>
      </c>
      <c r="BL208" s="18" t="s">
        <v>847</v>
      </c>
      <c r="BM208" s="180" t="s">
        <v>3533</v>
      </c>
    </row>
    <row r="209" spans="1:65" s="14" customFormat="1" ht="20.399999999999999">
      <c r="B209" s="190"/>
      <c r="D209" s="183" t="s">
        <v>179</v>
      </c>
      <c r="E209" s="191" t="s">
        <v>1</v>
      </c>
      <c r="F209" s="192" t="s">
        <v>2194</v>
      </c>
      <c r="H209" s="193">
        <v>15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179</v>
      </c>
      <c r="AU209" s="191" t="s">
        <v>86</v>
      </c>
      <c r="AV209" s="14" t="s">
        <v>86</v>
      </c>
      <c r="AW209" s="14" t="s">
        <v>32</v>
      </c>
      <c r="AX209" s="14" t="s">
        <v>84</v>
      </c>
      <c r="AY209" s="191" t="s">
        <v>170</v>
      </c>
    </row>
    <row r="210" spans="1:65" s="12" customFormat="1" ht="22.8" customHeight="1">
      <c r="B210" s="154"/>
      <c r="D210" s="155" t="s">
        <v>76</v>
      </c>
      <c r="E210" s="165" t="s">
        <v>2195</v>
      </c>
      <c r="F210" s="165" t="s">
        <v>2196</v>
      </c>
      <c r="I210" s="157"/>
      <c r="J210" s="166">
        <f>BK210</f>
        <v>0</v>
      </c>
      <c r="L210" s="154"/>
      <c r="M210" s="159"/>
      <c r="N210" s="160"/>
      <c r="O210" s="160"/>
      <c r="P210" s="161">
        <f>SUM(P211:P216)</f>
        <v>0</v>
      </c>
      <c r="Q210" s="160"/>
      <c r="R210" s="161">
        <f>SUM(R211:R216)</f>
        <v>4.8199999999999993E-2</v>
      </c>
      <c r="S210" s="160"/>
      <c r="T210" s="162">
        <f>SUM(T211:T216)</f>
        <v>0</v>
      </c>
      <c r="AR210" s="155" t="s">
        <v>171</v>
      </c>
      <c r="AT210" s="163" t="s">
        <v>76</v>
      </c>
      <c r="AU210" s="163" t="s">
        <v>84</v>
      </c>
      <c r="AY210" s="155" t="s">
        <v>170</v>
      </c>
      <c r="BK210" s="164">
        <f>SUM(BK211:BK216)</f>
        <v>0</v>
      </c>
    </row>
    <row r="211" spans="1:65" s="2" customFormat="1" ht="21.75" customHeight="1">
      <c r="A211" s="33"/>
      <c r="B211" s="167"/>
      <c r="C211" s="168" t="s">
        <v>572</v>
      </c>
      <c r="D211" s="168" t="s">
        <v>173</v>
      </c>
      <c r="E211" s="169" t="s">
        <v>2218</v>
      </c>
      <c r="F211" s="170" t="s">
        <v>2219</v>
      </c>
      <c r="G211" s="171" t="s">
        <v>297</v>
      </c>
      <c r="H211" s="172">
        <v>5</v>
      </c>
      <c r="I211" s="173"/>
      <c r="J211" s="174">
        <f t="shared" ref="J211:J216" si="24">ROUND(I211*H211,2)</f>
        <v>0</v>
      </c>
      <c r="K211" s="175"/>
      <c r="L211" s="34"/>
      <c r="M211" s="176" t="s">
        <v>1</v>
      </c>
      <c r="N211" s="177" t="s">
        <v>42</v>
      </c>
      <c r="O211" s="59"/>
      <c r="P211" s="178">
        <f t="shared" ref="P211:P216" si="25">O211*H211</f>
        <v>0</v>
      </c>
      <c r="Q211" s="178">
        <v>0</v>
      </c>
      <c r="R211" s="178">
        <f t="shared" ref="R211:R216" si="26">Q211*H211</f>
        <v>0</v>
      </c>
      <c r="S211" s="178">
        <v>0</v>
      </c>
      <c r="T211" s="179">
        <f t="shared" ref="T211:T216" si="27"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0" t="s">
        <v>535</v>
      </c>
      <c r="AT211" s="180" t="s">
        <v>173</v>
      </c>
      <c r="AU211" s="180" t="s">
        <v>86</v>
      </c>
      <c r="AY211" s="18" t="s">
        <v>170</v>
      </c>
      <c r="BE211" s="181">
        <f t="shared" ref="BE211:BE216" si="28">IF(N211="základní",J211,0)</f>
        <v>0</v>
      </c>
      <c r="BF211" s="181">
        <f t="shared" ref="BF211:BF216" si="29">IF(N211="snížená",J211,0)</f>
        <v>0</v>
      </c>
      <c r="BG211" s="181">
        <f t="shared" ref="BG211:BG216" si="30">IF(N211="zákl. přenesená",J211,0)</f>
        <v>0</v>
      </c>
      <c r="BH211" s="181">
        <f t="shared" ref="BH211:BH216" si="31">IF(N211="sníž. přenesená",J211,0)</f>
        <v>0</v>
      </c>
      <c r="BI211" s="181">
        <f t="shared" ref="BI211:BI216" si="32">IF(N211="nulová",J211,0)</f>
        <v>0</v>
      </c>
      <c r="BJ211" s="18" t="s">
        <v>84</v>
      </c>
      <c r="BK211" s="181">
        <f t="shared" ref="BK211:BK216" si="33">ROUND(I211*H211,2)</f>
        <v>0</v>
      </c>
      <c r="BL211" s="18" t="s">
        <v>535</v>
      </c>
      <c r="BM211" s="180" t="s">
        <v>3534</v>
      </c>
    </row>
    <row r="212" spans="1:65" s="2" customFormat="1" ht="21.75" customHeight="1">
      <c r="A212" s="33"/>
      <c r="B212" s="167"/>
      <c r="C212" s="168" t="s">
        <v>576</v>
      </c>
      <c r="D212" s="168" t="s">
        <v>173</v>
      </c>
      <c r="E212" s="169" t="s">
        <v>2221</v>
      </c>
      <c r="F212" s="170" t="s">
        <v>2222</v>
      </c>
      <c r="G212" s="171" t="s">
        <v>297</v>
      </c>
      <c r="H212" s="172">
        <v>422</v>
      </c>
      <c r="I212" s="173"/>
      <c r="J212" s="174">
        <f t="shared" si="24"/>
        <v>0</v>
      </c>
      <c r="K212" s="175"/>
      <c r="L212" s="34"/>
      <c r="M212" s="176" t="s">
        <v>1</v>
      </c>
      <c r="N212" s="177" t="s">
        <v>42</v>
      </c>
      <c r="O212" s="59"/>
      <c r="P212" s="178">
        <f t="shared" si="25"/>
        <v>0</v>
      </c>
      <c r="Q212" s="178">
        <v>0</v>
      </c>
      <c r="R212" s="178">
        <f t="shared" si="26"/>
        <v>0</v>
      </c>
      <c r="S212" s="178">
        <v>0</v>
      </c>
      <c r="T212" s="179">
        <f t="shared" si="27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0" t="s">
        <v>535</v>
      </c>
      <c r="AT212" s="180" t="s">
        <v>173</v>
      </c>
      <c r="AU212" s="180" t="s">
        <v>86</v>
      </c>
      <c r="AY212" s="18" t="s">
        <v>170</v>
      </c>
      <c r="BE212" s="181">
        <f t="shared" si="28"/>
        <v>0</v>
      </c>
      <c r="BF212" s="181">
        <f t="shared" si="29"/>
        <v>0</v>
      </c>
      <c r="BG212" s="181">
        <f t="shared" si="30"/>
        <v>0</v>
      </c>
      <c r="BH212" s="181">
        <f t="shared" si="31"/>
        <v>0</v>
      </c>
      <c r="BI212" s="181">
        <f t="shared" si="32"/>
        <v>0</v>
      </c>
      <c r="BJ212" s="18" t="s">
        <v>84</v>
      </c>
      <c r="BK212" s="181">
        <f t="shared" si="33"/>
        <v>0</v>
      </c>
      <c r="BL212" s="18" t="s">
        <v>535</v>
      </c>
      <c r="BM212" s="180" t="s">
        <v>3535</v>
      </c>
    </row>
    <row r="213" spans="1:65" s="2" customFormat="1" ht="21.75" customHeight="1">
      <c r="A213" s="33"/>
      <c r="B213" s="167"/>
      <c r="C213" s="168" t="s">
        <v>580</v>
      </c>
      <c r="D213" s="168" t="s">
        <v>173</v>
      </c>
      <c r="E213" s="169" t="s">
        <v>2224</v>
      </c>
      <c r="F213" s="170" t="s">
        <v>2225</v>
      </c>
      <c r="G213" s="171" t="s">
        <v>244</v>
      </c>
      <c r="H213" s="172">
        <v>165</v>
      </c>
      <c r="I213" s="173"/>
      <c r="J213" s="174">
        <f t="shared" si="24"/>
        <v>0</v>
      </c>
      <c r="K213" s="175"/>
      <c r="L213" s="34"/>
      <c r="M213" s="176" t="s">
        <v>1</v>
      </c>
      <c r="N213" s="177" t="s">
        <v>42</v>
      </c>
      <c r="O213" s="59"/>
      <c r="P213" s="178">
        <f t="shared" si="25"/>
        <v>0</v>
      </c>
      <c r="Q213" s="178">
        <v>0</v>
      </c>
      <c r="R213" s="178">
        <f t="shared" si="26"/>
        <v>0</v>
      </c>
      <c r="S213" s="178">
        <v>0</v>
      </c>
      <c r="T213" s="179">
        <f t="shared" si="27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0" t="s">
        <v>535</v>
      </c>
      <c r="AT213" s="180" t="s">
        <v>173</v>
      </c>
      <c r="AU213" s="180" t="s">
        <v>86</v>
      </c>
      <c r="AY213" s="18" t="s">
        <v>170</v>
      </c>
      <c r="BE213" s="181">
        <f t="shared" si="28"/>
        <v>0</v>
      </c>
      <c r="BF213" s="181">
        <f t="shared" si="29"/>
        <v>0</v>
      </c>
      <c r="BG213" s="181">
        <f t="shared" si="30"/>
        <v>0</v>
      </c>
      <c r="BH213" s="181">
        <f t="shared" si="31"/>
        <v>0</v>
      </c>
      <c r="BI213" s="181">
        <f t="shared" si="32"/>
        <v>0</v>
      </c>
      <c r="BJ213" s="18" t="s">
        <v>84</v>
      </c>
      <c r="BK213" s="181">
        <f t="shared" si="33"/>
        <v>0</v>
      </c>
      <c r="BL213" s="18" t="s">
        <v>535</v>
      </c>
      <c r="BM213" s="180" t="s">
        <v>3536</v>
      </c>
    </row>
    <row r="214" spans="1:65" s="2" customFormat="1" ht="33" customHeight="1">
      <c r="A214" s="33"/>
      <c r="B214" s="167"/>
      <c r="C214" s="168" t="s">
        <v>584</v>
      </c>
      <c r="D214" s="168" t="s">
        <v>173</v>
      </c>
      <c r="E214" s="169" t="s">
        <v>2227</v>
      </c>
      <c r="F214" s="170" t="s">
        <v>2228</v>
      </c>
      <c r="G214" s="171" t="s">
        <v>244</v>
      </c>
      <c r="H214" s="172">
        <v>240</v>
      </c>
      <c r="I214" s="173"/>
      <c r="J214" s="174">
        <f t="shared" si="24"/>
        <v>0</v>
      </c>
      <c r="K214" s="175"/>
      <c r="L214" s="34"/>
      <c r="M214" s="176" t="s">
        <v>1</v>
      </c>
      <c r="N214" s="177" t="s">
        <v>42</v>
      </c>
      <c r="O214" s="59"/>
      <c r="P214" s="178">
        <f t="shared" si="25"/>
        <v>0</v>
      </c>
      <c r="Q214" s="178">
        <v>0</v>
      </c>
      <c r="R214" s="178">
        <f t="shared" si="26"/>
        <v>0</v>
      </c>
      <c r="S214" s="178">
        <v>0</v>
      </c>
      <c r="T214" s="179">
        <f t="shared" si="27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0" t="s">
        <v>535</v>
      </c>
      <c r="AT214" s="180" t="s">
        <v>173</v>
      </c>
      <c r="AU214" s="180" t="s">
        <v>86</v>
      </c>
      <c r="AY214" s="18" t="s">
        <v>170</v>
      </c>
      <c r="BE214" s="181">
        <f t="shared" si="28"/>
        <v>0</v>
      </c>
      <c r="BF214" s="181">
        <f t="shared" si="29"/>
        <v>0</v>
      </c>
      <c r="BG214" s="181">
        <f t="shared" si="30"/>
        <v>0</v>
      </c>
      <c r="BH214" s="181">
        <f t="shared" si="31"/>
        <v>0</v>
      </c>
      <c r="BI214" s="181">
        <f t="shared" si="32"/>
        <v>0</v>
      </c>
      <c r="BJ214" s="18" t="s">
        <v>84</v>
      </c>
      <c r="BK214" s="181">
        <f t="shared" si="33"/>
        <v>0</v>
      </c>
      <c r="BL214" s="18" t="s">
        <v>535</v>
      </c>
      <c r="BM214" s="180" t="s">
        <v>3537</v>
      </c>
    </row>
    <row r="215" spans="1:65" s="2" customFormat="1" ht="21.75" customHeight="1">
      <c r="A215" s="33"/>
      <c r="B215" s="167"/>
      <c r="C215" s="168" t="s">
        <v>588</v>
      </c>
      <c r="D215" s="168" t="s">
        <v>173</v>
      </c>
      <c r="E215" s="169" t="s">
        <v>2230</v>
      </c>
      <c r="F215" s="170" t="s">
        <v>2231</v>
      </c>
      <c r="G215" s="171" t="s">
        <v>184</v>
      </c>
      <c r="H215" s="172">
        <v>20</v>
      </c>
      <c r="I215" s="173"/>
      <c r="J215" s="174">
        <f t="shared" si="24"/>
        <v>0</v>
      </c>
      <c r="K215" s="175"/>
      <c r="L215" s="34"/>
      <c r="M215" s="176" t="s">
        <v>1</v>
      </c>
      <c r="N215" s="177" t="s">
        <v>42</v>
      </c>
      <c r="O215" s="59"/>
      <c r="P215" s="178">
        <f t="shared" si="25"/>
        <v>0</v>
      </c>
      <c r="Q215" s="178">
        <v>0</v>
      </c>
      <c r="R215" s="178">
        <f t="shared" si="26"/>
        <v>0</v>
      </c>
      <c r="S215" s="178">
        <v>0</v>
      </c>
      <c r="T215" s="179">
        <f t="shared" si="27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0" t="s">
        <v>535</v>
      </c>
      <c r="AT215" s="180" t="s">
        <v>173</v>
      </c>
      <c r="AU215" s="180" t="s">
        <v>86</v>
      </c>
      <c r="AY215" s="18" t="s">
        <v>170</v>
      </c>
      <c r="BE215" s="181">
        <f t="shared" si="28"/>
        <v>0</v>
      </c>
      <c r="BF215" s="181">
        <f t="shared" si="29"/>
        <v>0</v>
      </c>
      <c r="BG215" s="181">
        <f t="shared" si="30"/>
        <v>0</v>
      </c>
      <c r="BH215" s="181">
        <f t="shared" si="31"/>
        <v>0</v>
      </c>
      <c r="BI215" s="181">
        <f t="shared" si="32"/>
        <v>0</v>
      </c>
      <c r="BJ215" s="18" t="s">
        <v>84</v>
      </c>
      <c r="BK215" s="181">
        <f t="shared" si="33"/>
        <v>0</v>
      </c>
      <c r="BL215" s="18" t="s">
        <v>535</v>
      </c>
      <c r="BM215" s="180" t="s">
        <v>3538</v>
      </c>
    </row>
    <row r="216" spans="1:65" s="2" customFormat="1" ht="16.5" customHeight="1">
      <c r="A216" s="33"/>
      <c r="B216" s="167"/>
      <c r="C216" s="168" t="s">
        <v>592</v>
      </c>
      <c r="D216" s="168" t="s">
        <v>173</v>
      </c>
      <c r="E216" s="169" t="s">
        <v>2233</v>
      </c>
      <c r="F216" s="170" t="s">
        <v>2234</v>
      </c>
      <c r="G216" s="171" t="s">
        <v>297</v>
      </c>
      <c r="H216" s="172">
        <v>20</v>
      </c>
      <c r="I216" s="173"/>
      <c r="J216" s="174">
        <f t="shared" si="24"/>
        <v>0</v>
      </c>
      <c r="K216" s="175"/>
      <c r="L216" s="34"/>
      <c r="M216" s="225" t="s">
        <v>1</v>
      </c>
      <c r="N216" s="226" t="s">
        <v>42</v>
      </c>
      <c r="O216" s="227"/>
      <c r="P216" s="228">
        <f t="shared" si="25"/>
        <v>0</v>
      </c>
      <c r="Q216" s="228">
        <v>2.4099999999999998E-3</v>
      </c>
      <c r="R216" s="228">
        <f t="shared" si="26"/>
        <v>4.8199999999999993E-2</v>
      </c>
      <c r="S216" s="228">
        <v>0</v>
      </c>
      <c r="T216" s="229">
        <f t="shared" si="27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0" t="s">
        <v>535</v>
      </c>
      <c r="AT216" s="180" t="s">
        <v>173</v>
      </c>
      <c r="AU216" s="180" t="s">
        <v>86</v>
      </c>
      <c r="AY216" s="18" t="s">
        <v>170</v>
      </c>
      <c r="BE216" s="181">
        <f t="shared" si="28"/>
        <v>0</v>
      </c>
      <c r="BF216" s="181">
        <f t="shared" si="29"/>
        <v>0</v>
      </c>
      <c r="BG216" s="181">
        <f t="shared" si="30"/>
        <v>0</v>
      </c>
      <c r="BH216" s="181">
        <f t="shared" si="31"/>
        <v>0</v>
      </c>
      <c r="BI216" s="181">
        <f t="shared" si="32"/>
        <v>0</v>
      </c>
      <c r="BJ216" s="18" t="s">
        <v>84</v>
      </c>
      <c r="BK216" s="181">
        <f t="shared" si="33"/>
        <v>0</v>
      </c>
      <c r="BL216" s="18" t="s">
        <v>535</v>
      </c>
      <c r="BM216" s="180" t="s">
        <v>3539</v>
      </c>
    </row>
    <row r="217" spans="1:65" s="2" customFormat="1" ht="6.9" customHeight="1">
      <c r="A217" s="33"/>
      <c r="B217" s="48"/>
      <c r="C217" s="49"/>
      <c r="D217" s="49"/>
      <c r="E217" s="49"/>
      <c r="F217" s="49"/>
      <c r="G217" s="49"/>
      <c r="H217" s="49"/>
      <c r="I217" s="126"/>
      <c r="J217" s="49"/>
      <c r="K217" s="49"/>
      <c r="L217" s="34"/>
      <c r="M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</row>
  </sheetData>
  <autoFilter ref="C128:K216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abSelected="1" topLeftCell="A58" workbookViewId="0">
      <selection activeCell="I126" sqref="I12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124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2243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3540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ROUND((SUM(BE122:BE125)),  2)</f>
        <v>0</v>
      </c>
      <c r="G35" s="33"/>
      <c r="H35" s="33"/>
      <c r="I35" s="113">
        <v>0.21</v>
      </c>
      <c r="J35" s="112">
        <f>ROUND(((SUM(BE122:BE125))*I35),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ROUND((SUM(BF122:BF125)),  2)</f>
        <v>0</v>
      </c>
      <c r="G36" s="33"/>
      <c r="H36" s="33"/>
      <c r="I36" s="113">
        <v>0.15</v>
      </c>
      <c r="J36" s="112">
        <f>ROUND(((SUM(BF122:BF125))*I36),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ROUND((SUM(BG122:BG125)),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ROUND((SUM(BH122:BH125)),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ROUND((SUM(BI122:BI125)),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2243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B.6 - Elektro - slaboproud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141</v>
      </c>
      <c r="E99" s="134"/>
      <c r="F99" s="134"/>
      <c r="G99" s="134"/>
      <c r="H99" s="134"/>
      <c r="I99" s="135"/>
      <c r="J99" s="136">
        <f>J123</f>
        <v>0</v>
      </c>
      <c r="L99" s="132"/>
    </row>
    <row r="100" spans="1:47" s="10" customFormat="1" ht="19.95" customHeight="1">
      <c r="B100" s="137"/>
      <c r="D100" s="138" t="s">
        <v>2237</v>
      </c>
      <c r="E100" s="139"/>
      <c r="F100" s="139"/>
      <c r="G100" s="139"/>
      <c r="H100" s="139"/>
      <c r="I100" s="140"/>
      <c r="J100" s="141">
        <f>J124</f>
        <v>0</v>
      </c>
      <c r="L100" s="137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102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" customHeight="1">
      <c r="A102" s="33"/>
      <c r="B102" s="48"/>
      <c r="C102" s="49"/>
      <c r="D102" s="49"/>
      <c r="E102" s="49"/>
      <c r="F102" s="49"/>
      <c r="G102" s="49"/>
      <c r="H102" s="49"/>
      <c r="I102" s="126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" customHeight="1">
      <c r="A106" s="33"/>
      <c r="B106" s="50"/>
      <c r="C106" s="51"/>
      <c r="D106" s="51"/>
      <c r="E106" s="51"/>
      <c r="F106" s="51"/>
      <c r="G106" s="51"/>
      <c r="H106" s="51"/>
      <c r="I106" s="127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" customHeight="1">
      <c r="A107" s="33"/>
      <c r="B107" s="34"/>
      <c r="C107" s="22" t="s">
        <v>155</v>
      </c>
      <c r="D107" s="33"/>
      <c r="E107" s="33"/>
      <c r="F107" s="33"/>
      <c r="G107" s="33"/>
      <c r="H107" s="33"/>
      <c r="I107" s="102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" customHeight="1">
      <c r="A108" s="33"/>
      <c r="B108" s="34"/>
      <c r="C108" s="33"/>
      <c r="D108" s="33"/>
      <c r="E108" s="33"/>
      <c r="F108" s="33"/>
      <c r="G108" s="33"/>
      <c r="H108" s="33"/>
      <c r="I108" s="102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3.25" customHeight="1">
      <c r="A110" s="33"/>
      <c r="B110" s="34"/>
      <c r="C110" s="33"/>
      <c r="D110" s="33"/>
      <c r="E110" s="279" t="str">
        <f>E7</f>
        <v>Nástavba a udržovací práce na objektu Městské policie Prahy 8 - AKTUALIZCE</v>
      </c>
      <c r="F110" s="280"/>
      <c r="G110" s="280"/>
      <c r="H110" s="280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126</v>
      </c>
      <c r="I111" s="99"/>
      <c r="L111" s="21"/>
    </row>
    <row r="112" spans="1:47" s="2" customFormat="1" ht="16.5" customHeight="1">
      <c r="A112" s="33"/>
      <c r="B112" s="34"/>
      <c r="C112" s="33"/>
      <c r="D112" s="33"/>
      <c r="E112" s="279" t="s">
        <v>2243</v>
      </c>
      <c r="F112" s="281"/>
      <c r="G112" s="281"/>
      <c r="H112" s="281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128</v>
      </c>
      <c r="D113" s="33"/>
      <c r="E113" s="33"/>
      <c r="F113" s="33"/>
      <c r="G113" s="33"/>
      <c r="H113" s="33"/>
      <c r="I113" s="102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1" t="str">
        <f>E11</f>
        <v>B.6 - Elektro - slaboproud</v>
      </c>
      <c r="F114" s="281"/>
      <c r="G114" s="281"/>
      <c r="H114" s="281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>Balabánova 1273/2, Praha-Kobylisy</v>
      </c>
      <c r="G116" s="33"/>
      <c r="H116" s="33"/>
      <c r="I116" s="103" t="s">
        <v>22</v>
      </c>
      <c r="J116" s="56" t="str">
        <f>IF(J14="","",J14)</f>
        <v>26. 8. 2020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65" customHeight="1">
      <c r="A118" s="33"/>
      <c r="B118" s="34"/>
      <c r="C118" s="28" t="s">
        <v>24</v>
      </c>
      <c r="D118" s="33"/>
      <c r="E118" s="33"/>
      <c r="F118" s="26" t="str">
        <f>E17</f>
        <v>Městská část Praha 8, Zenklova 1/35</v>
      </c>
      <c r="G118" s="33"/>
      <c r="H118" s="33"/>
      <c r="I118" s="103" t="s">
        <v>30</v>
      </c>
      <c r="J118" s="31" t="str">
        <f>E23</f>
        <v>ZOAA s.r.o, Hošťálkova 637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28</v>
      </c>
      <c r="D119" s="33"/>
      <c r="E119" s="33"/>
      <c r="F119" s="26" t="str">
        <f>IF(E20="","",E20)</f>
        <v>Vyplň údaj</v>
      </c>
      <c r="G119" s="33"/>
      <c r="H119" s="33"/>
      <c r="I119" s="103" t="s">
        <v>33</v>
      </c>
      <c r="J119" s="31" t="str">
        <f>E26</f>
        <v>Lenka Jandová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42"/>
      <c r="B121" s="143"/>
      <c r="C121" s="144" t="s">
        <v>156</v>
      </c>
      <c r="D121" s="145" t="s">
        <v>62</v>
      </c>
      <c r="E121" s="145" t="s">
        <v>58</v>
      </c>
      <c r="F121" s="145" t="s">
        <v>59</v>
      </c>
      <c r="G121" s="145" t="s">
        <v>157</v>
      </c>
      <c r="H121" s="145" t="s">
        <v>158</v>
      </c>
      <c r="I121" s="146" t="s">
        <v>159</v>
      </c>
      <c r="J121" s="147" t="s">
        <v>132</v>
      </c>
      <c r="K121" s="148" t="s">
        <v>160</v>
      </c>
      <c r="L121" s="149"/>
      <c r="M121" s="63" t="s">
        <v>1</v>
      </c>
      <c r="N121" s="64" t="s">
        <v>41</v>
      </c>
      <c r="O121" s="64" t="s">
        <v>161</v>
      </c>
      <c r="P121" s="64" t="s">
        <v>162</v>
      </c>
      <c r="Q121" s="64" t="s">
        <v>163</v>
      </c>
      <c r="R121" s="64" t="s">
        <v>164</v>
      </c>
      <c r="S121" s="64" t="s">
        <v>165</v>
      </c>
      <c r="T121" s="65" t="s">
        <v>166</v>
      </c>
      <c r="U121" s="142"/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/>
    </row>
    <row r="122" spans="1:65" s="2" customFormat="1" ht="22.8" customHeight="1">
      <c r="A122" s="33"/>
      <c r="B122" s="34"/>
      <c r="C122" s="70" t="s">
        <v>167</v>
      </c>
      <c r="D122" s="33"/>
      <c r="E122" s="33"/>
      <c r="F122" s="33"/>
      <c r="G122" s="33"/>
      <c r="H122" s="33"/>
      <c r="I122" s="102"/>
      <c r="J122" s="150">
        <f>BK122</f>
        <v>0</v>
      </c>
      <c r="K122" s="33"/>
      <c r="L122" s="34"/>
      <c r="M122" s="66"/>
      <c r="N122" s="57"/>
      <c r="O122" s="67"/>
      <c r="P122" s="151">
        <f>P123</f>
        <v>0</v>
      </c>
      <c r="Q122" s="67"/>
      <c r="R122" s="151">
        <f>R123</f>
        <v>0</v>
      </c>
      <c r="S122" s="67"/>
      <c r="T122" s="152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76</v>
      </c>
      <c r="AU122" s="18" t="s">
        <v>134</v>
      </c>
      <c r="BK122" s="153">
        <f>BK123</f>
        <v>0</v>
      </c>
    </row>
    <row r="123" spans="1:65" s="12" customFormat="1" ht="25.95" customHeight="1">
      <c r="B123" s="154"/>
      <c r="D123" s="155" t="s">
        <v>76</v>
      </c>
      <c r="E123" s="156" t="s">
        <v>486</v>
      </c>
      <c r="F123" s="156" t="s">
        <v>487</v>
      </c>
      <c r="I123" s="157"/>
      <c r="J123" s="158">
        <f>BK123</f>
        <v>0</v>
      </c>
      <c r="L123" s="154"/>
      <c r="M123" s="159"/>
      <c r="N123" s="160"/>
      <c r="O123" s="160"/>
      <c r="P123" s="161">
        <f>P124</f>
        <v>0</v>
      </c>
      <c r="Q123" s="160"/>
      <c r="R123" s="161">
        <f>R124</f>
        <v>0</v>
      </c>
      <c r="S123" s="160"/>
      <c r="T123" s="162">
        <f>T124</f>
        <v>0</v>
      </c>
      <c r="AR123" s="155" t="s">
        <v>86</v>
      </c>
      <c r="AT123" s="163" t="s">
        <v>76</v>
      </c>
      <c r="AU123" s="163" t="s">
        <v>77</v>
      </c>
      <c r="AY123" s="155" t="s">
        <v>170</v>
      </c>
      <c r="BK123" s="164">
        <f>BK124</f>
        <v>0</v>
      </c>
    </row>
    <row r="124" spans="1:65" s="12" customFormat="1" ht="22.8" customHeight="1">
      <c r="B124" s="154"/>
      <c r="D124" s="155" t="s">
        <v>76</v>
      </c>
      <c r="E124" s="165" t="s">
        <v>2238</v>
      </c>
      <c r="F124" s="165" t="s">
        <v>2239</v>
      </c>
      <c r="I124" s="157"/>
      <c r="J124" s="166">
        <f>BK124</f>
        <v>0</v>
      </c>
      <c r="L124" s="154"/>
      <c r="M124" s="159"/>
      <c r="N124" s="160"/>
      <c r="O124" s="160"/>
      <c r="P124" s="161">
        <f>P125</f>
        <v>0</v>
      </c>
      <c r="Q124" s="160"/>
      <c r="R124" s="161">
        <f>R125</f>
        <v>0</v>
      </c>
      <c r="S124" s="160"/>
      <c r="T124" s="162">
        <f>T125</f>
        <v>0</v>
      </c>
      <c r="AR124" s="155" t="s">
        <v>86</v>
      </c>
      <c r="AT124" s="163" t="s">
        <v>76</v>
      </c>
      <c r="AU124" s="163" t="s">
        <v>84</v>
      </c>
      <c r="AY124" s="155" t="s">
        <v>170</v>
      </c>
      <c r="BK124" s="164">
        <f>BK125</f>
        <v>0</v>
      </c>
    </row>
    <row r="125" spans="1:65" s="2" customFormat="1" ht="16.5" customHeight="1">
      <c r="A125" s="33"/>
      <c r="B125" s="167"/>
      <c r="C125" s="168" t="s">
        <v>84</v>
      </c>
      <c r="D125" s="168" t="s">
        <v>173</v>
      </c>
      <c r="E125" s="169" t="s">
        <v>2240</v>
      </c>
      <c r="F125" s="170" t="s">
        <v>2241</v>
      </c>
      <c r="G125" s="171" t="s">
        <v>705</v>
      </c>
      <c r="H125" s="172">
        <v>1</v>
      </c>
      <c r="I125" s="173">
        <f>SUM('Slaboproud 2.NP'!I49)</f>
        <v>0</v>
      </c>
      <c r="J125" s="174">
        <f>ROUND(I125*H125,2)</f>
        <v>0</v>
      </c>
      <c r="K125" s="175"/>
      <c r="L125" s="34"/>
      <c r="M125" s="225" t="s">
        <v>1</v>
      </c>
      <c r="N125" s="226" t="s">
        <v>42</v>
      </c>
      <c r="O125" s="227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0" t="s">
        <v>273</v>
      </c>
      <c r="AT125" s="180" t="s">
        <v>173</v>
      </c>
      <c r="AU125" s="180" t="s">
        <v>86</v>
      </c>
      <c r="AY125" s="18" t="s">
        <v>170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8" t="s">
        <v>84</v>
      </c>
      <c r="BK125" s="181">
        <f>ROUND(I125*H125,2)</f>
        <v>0</v>
      </c>
      <c r="BL125" s="18" t="s">
        <v>273</v>
      </c>
      <c r="BM125" s="180" t="s">
        <v>3541</v>
      </c>
    </row>
    <row r="126" spans="1:65" s="2" customFormat="1" ht="6.9" customHeight="1">
      <c r="A126" s="33"/>
      <c r="B126" s="48"/>
      <c r="C126" s="49"/>
      <c r="D126" s="49"/>
      <c r="E126" s="49"/>
      <c r="F126" s="49"/>
      <c r="G126" s="49"/>
      <c r="H126" s="49"/>
      <c r="I126" s="126"/>
      <c r="J126" s="49"/>
      <c r="K126" s="49"/>
      <c r="L126" s="34"/>
      <c r="M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6"/>
  <sheetViews>
    <sheetView view="pageBreakPreview" topLeftCell="A40" zoomScaleNormal="100" zoomScaleSheetLayoutView="100" workbookViewId="0">
      <selection activeCell="H46" sqref="H46"/>
    </sheetView>
  </sheetViews>
  <sheetFormatPr defaultColWidth="23.85546875" defaultRowHeight="11.4"/>
  <cols>
    <col min="1" max="1" width="23.140625" style="372" bestFit="1" customWidth="1"/>
    <col min="2" max="2" width="6.85546875" style="373" customWidth="1"/>
    <col min="3" max="3" width="7.28515625" style="371" customWidth="1"/>
    <col min="4" max="4" width="15" style="320" bestFit="1" customWidth="1"/>
    <col min="5" max="5" width="41.5703125" style="374" bestFit="1" customWidth="1"/>
    <col min="6" max="6" width="70.140625" style="374" customWidth="1"/>
    <col min="7" max="7" width="6.5703125" style="374" bestFit="1" customWidth="1"/>
    <col min="8" max="9" width="23.85546875" style="304" customWidth="1"/>
    <col min="10" max="256" width="23.85546875" style="304"/>
    <col min="257" max="257" width="23.140625" style="304" bestFit="1" customWidth="1"/>
    <col min="258" max="258" width="6.85546875" style="304" customWidth="1"/>
    <col min="259" max="259" width="7.28515625" style="304" customWidth="1"/>
    <col min="260" max="260" width="15" style="304" bestFit="1" customWidth="1"/>
    <col min="261" max="261" width="41.5703125" style="304" bestFit="1" customWidth="1"/>
    <col min="262" max="262" width="70.140625" style="304" customWidth="1"/>
    <col min="263" max="263" width="6.5703125" style="304" bestFit="1" customWidth="1"/>
    <col min="264" max="265" width="23.85546875" style="304" customWidth="1"/>
    <col min="266" max="512" width="23.85546875" style="304"/>
    <col min="513" max="513" width="23.140625" style="304" bestFit="1" customWidth="1"/>
    <col min="514" max="514" width="6.85546875" style="304" customWidth="1"/>
    <col min="515" max="515" width="7.28515625" style="304" customWidth="1"/>
    <col min="516" max="516" width="15" style="304" bestFit="1" customWidth="1"/>
    <col min="517" max="517" width="41.5703125" style="304" bestFit="1" customWidth="1"/>
    <col min="518" max="518" width="70.140625" style="304" customWidth="1"/>
    <col min="519" max="519" width="6.5703125" style="304" bestFit="1" customWidth="1"/>
    <col min="520" max="521" width="23.85546875" style="304" customWidth="1"/>
    <col min="522" max="768" width="23.85546875" style="304"/>
    <col min="769" max="769" width="23.140625" style="304" bestFit="1" customWidth="1"/>
    <col min="770" max="770" width="6.85546875" style="304" customWidth="1"/>
    <col min="771" max="771" width="7.28515625" style="304" customWidth="1"/>
    <col min="772" max="772" width="15" style="304" bestFit="1" customWidth="1"/>
    <col min="773" max="773" width="41.5703125" style="304" bestFit="1" customWidth="1"/>
    <col min="774" max="774" width="70.140625" style="304" customWidth="1"/>
    <col min="775" max="775" width="6.5703125" style="304" bestFit="1" customWidth="1"/>
    <col min="776" max="777" width="23.85546875" style="304" customWidth="1"/>
    <col min="778" max="1024" width="23.85546875" style="304"/>
    <col min="1025" max="1025" width="23.140625" style="304" bestFit="1" customWidth="1"/>
    <col min="1026" max="1026" width="6.85546875" style="304" customWidth="1"/>
    <col min="1027" max="1027" width="7.28515625" style="304" customWidth="1"/>
    <col min="1028" max="1028" width="15" style="304" bestFit="1" customWidth="1"/>
    <col min="1029" max="1029" width="41.5703125" style="304" bestFit="1" customWidth="1"/>
    <col min="1030" max="1030" width="70.140625" style="304" customWidth="1"/>
    <col min="1031" max="1031" width="6.5703125" style="304" bestFit="1" customWidth="1"/>
    <col min="1032" max="1033" width="23.85546875" style="304" customWidth="1"/>
    <col min="1034" max="1280" width="23.85546875" style="304"/>
    <col min="1281" max="1281" width="23.140625" style="304" bestFit="1" customWidth="1"/>
    <col min="1282" max="1282" width="6.85546875" style="304" customWidth="1"/>
    <col min="1283" max="1283" width="7.28515625" style="304" customWidth="1"/>
    <col min="1284" max="1284" width="15" style="304" bestFit="1" customWidth="1"/>
    <col min="1285" max="1285" width="41.5703125" style="304" bestFit="1" customWidth="1"/>
    <col min="1286" max="1286" width="70.140625" style="304" customWidth="1"/>
    <col min="1287" max="1287" width="6.5703125" style="304" bestFit="1" customWidth="1"/>
    <col min="1288" max="1289" width="23.85546875" style="304" customWidth="1"/>
    <col min="1290" max="1536" width="23.85546875" style="304"/>
    <col min="1537" max="1537" width="23.140625" style="304" bestFit="1" customWidth="1"/>
    <col min="1538" max="1538" width="6.85546875" style="304" customWidth="1"/>
    <col min="1539" max="1539" width="7.28515625" style="304" customWidth="1"/>
    <col min="1540" max="1540" width="15" style="304" bestFit="1" customWidth="1"/>
    <col min="1541" max="1541" width="41.5703125" style="304" bestFit="1" customWidth="1"/>
    <col min="1542" max="1542" width="70.140625" style="304" customWidth="1"/>
    <col min="1543" max="1543" width="6.5703125" style="304" bestFit="1" customWidth="1"/>
    <col min="1544" max="1545" width="23.85546875" style="304" customWidth="1"/>
    <col min="1546" max="1792" width="23.85546875" style="304"/>
    <col min="1793" max="1793" width="23.140625" style="304" bestFit="1" customWidth="1"/>
    <col min="1794" max="1794" width="6.85546875" style="304" customWidth="1"/>
    <col min="1795" max="1795" width="7.28515625" style="304" customWidth="1"/>
    <col min="1796" max="1796" width="15" style="304" bestFit="1" customWidth="1"/>
    <col min="1797" max="1797" width="41.5703125" style="304" bestFit="1" customWidth="1"/>
    <col min="1798" max="1798" width="70.140625" style="304" customWidth="1"/>
    <col min="1799" max="1799" width="6.5703125" style="304" bestFit="1" customWidth="1"/>
    <col min="1800" max="1801" width="23.85546875" style="304" customWidth="1"/>
    <col min="1802" max="2048" width="23.85546875" style="304"/>
    <col min="2049" max="2049" width="23.140625" style="304" bestFit="1" customWidth="1"/>
    <col min="2050" max="2050" width="6.85546875" style="304" customWidth="1"/>
    <col min="2051" max="2051" width="7.28515625" style="304" customWidth="1"/>
    <col min="2052" max="2052" width="15" style="304" bestFit="1" customWidth="1"/>
    <col min="2053" max="2053" width="41.5703125" style="304" bestFit="1" customWidth="1"/>
    <col min="2054" max="2054" width="70.140625" style="304" customWidth="1"/>
    <col min="2055" max="2055" width="6.5703125" style="304" bestFit="1" customWidth="1"/>
    <col min="2056" max="2057" width="23.85546875" style="304" customWidth="1"/>
    <col min="2058" max="2304" width="23.85546875" style="304"/>
    <col min="2305" max="2305" width="23.140625" style="304" bestFit="1" customWidth="1"/>
    <col min="2306" max="2306" width="6.85546875" style="304" customWidth="1"/>
    <col min="2307" max="2307" width="7.28515625" style="304" customWidth="1"/>
    <col min="2308" max="2308" width="15" style="304" bestFit="1" customWidth="1"/>
    <col min="2309" max="2309" width="41.5703125" style="304" bestFit="1" customWidth="1"/>
    <col min="2310" max="2310" width="70.140625" style="304" customWidth="1"/>
    <col min="2311" max="2311" width="6.5703125" style="304" bestFit="1" customWidth="1"/>
    <col min="2312" max="2313" width="23.85546875" style="304" customWidth="1"/>
    <col min="2314" max="2560" width="23.85546875" style="304"/>
    <col min="2561" max="2561" width="23.140625" style="304" bestFit="1" customWidth="1"/>
    <col min="2562" max="2562" width="6.85546875" style="304" customWidth="1"/>
    <col min="2563" max="2563" width="7.28515625" style="304" customWidth="1"/>
    <col min="2564" max="2564" width="15" style="304" bestFit="1" customWidth="1"/>
    <col min="2565" max="2565" width="41.5703125" style="304" bestFit="1" customWidth="1"/>
    <col min="2566" max="2566" width="70.140625" style="304" customWidth="1"/>
    <col min="2567" max="2567" width="6.5703125" style="304" bestFit="1" customWidth="1"/>
    <col min="2568" max="2569" width="23.85546875" style="304" customWidth="1"/>
    <col min="2570" max="2816" width="23.85546875" style="304"/>
    <col min="2817" max="2817" width="23.140625" style="304" bestFit="1" customWidth="1"/>
    <col min="2818" max="2818" width="6.85546875" style="304" customWidth="1"/>
    <col min="2819" max="2819" width="7.28515625" style="304" customWidth="1"/>
    <col min="2820" max="2820" width="15" style="304" bestFit="1" customWidth="1"/>
    <col min="2821" max="2821" width="41.5703125" style="304" bestFit="1" customWidth="1"/>
    <col min="2822" max="2822" width="70.140625" style="304" customWidth="1"/>
    <col min="2823" max="2823" width="6.5703125" style="304" bestFit="1" customWidth="1"/>
    <col min="2824" max="2825" width="23.85546875" style="304" customWidth="1"/>
    <col min="2826" max="3072" width="23.85546875" style="304"/>
    <col min="3073" max="3073" width="23.140625" style="304" bestFit="1" customWidth="1"/>
    <col min="3074" max="3074" width="6.85546875" style="304" customWidth="1"/>
    <col min="3075" max="3075" width="7.28515625" style="304" customWidth="1"/>
    <col min="3076" max="3076" width="15" style="304" bestFit="1" customWidth="1"/>
    <col min="3077" max="3077" width="41.5703125" style="304" bestFit="1" customWidth="1"/>
    <col min="3078" max="3078" width="70.140625" style="304" customWidth="1"/>
    <col min="3079" max="3079" width="6.5703125" style="304" bestFit="1" customWidth="1"/>
    <col min="3080" max="3081" width="23.85546875" style="304" customWidth="1"/>
    <col min="3082" max="3328" width="23.85546875" style="304"/>
    <col min="3329" max="3329" width="23.140625" style="304" bestFit="1" customWidth="1"/>
    <col min="3330" max="3330" width="6.85546875" style="304" customWidth="1"/>
    <col min="3331" max="3331" width="7.28515625" style="304" customWidth="1"/>
    <col min="3332" max="3332" width="15" style="304" bestFit="1" customWidth="1"/>
    <col min="3333" max="3333" width="41.5703125" style="304" bestFit="1" customWidth="1"/>
    <col min="3334" max="3334" width="70.140625" style="304" customWidth="1"/>
    <col min="3335" max="3335" width="6.5703125" style="304" bestFit="1" customWidth="1"/>
    <col min="3336" max="3337" width="23.85546875" style="304" customWidth="1"/>
    <col min="3338" max="3584" width="23.85546875" style="304"/>
    <col min="3585" max="3585" width="23.140625" style="304" bestFit="1" customWidth="1"/>
    <col min="3586" max="3586" width="6.85546875" style="304" customWidth="1"/>
    <col min="3587" max="3587" width="7.28515625" style="304" customWidth="1"/>
    <col min="3588" max="3588" width="15" style="304" bestFit="1" customWidth="1"/>
    <col min="3589" max="3589" width="41.5703125" style="304" bestFit="1" customWidth="1"/>
    <col min="3590" max="3590" width="70.140625" style="304" customWidth="1"/>
    <col min="3591" max="3591" width="6.5703125" style="304" bestFit="1" customWidth="1"/>
    <col min="3592" max="3593" width="23.85546875" style="304" customWidth="1"/>
    <col min="3594" max="3840" width="23.85546875" style="304"/>
    <col min="3841" max="3841" width="23.140625" style="304" bestFit="1" customWidth="1"/>
    <col min="3842" max="3842" width="6.85546875" style="304" customWidth="1"/>
    <col min="3843" max="3843" width="7.28515625" style="304" customWidth="1"/>
    <col min="3844" max="3844" width="15" style="304" bestFit="1" customWidth="1"/>
    <col min="3845" max="3845" width="41.5703125" style="304" bestFit="1" customWidth="1"/>
    <col min="3846" max="3846" width="70.140625" style="304" customWidth="1"/>
    <col min="3847" max="3847" width="6.5703125" style="304" bestFit="1" customWidth="1"/>
    <col min="3848" max="3849" width="23.85546875" style="304" customWidth="1"/>
    <col min="3850" max="4096" width="23.85546875" style="304"/>
    <col min="4097" max="4097" width="23.140625" style="304" bestFit="1" customWidth="1"/>
    <col min="4098" max="4098" width="6.85546875" style="304" customWidth="1"/>
    <col min="4099" max="4099" width="7.28515625" style="304" customWidth="1"/>
    <col min="4100" max="4100" width="15" style="304" bestFit="1" customWidth="1"/>
    <col min="4101" max="4101" width="41.5703125" style="304" bestFit="1" customWidth="1"/>
    <col min="4102" max="4102" width="70.140625" style="304" customWidth="1"/>
    <col min="4103" max="4103" width="6.5703125" style="304" bestFit="1" customWidth="1"/>
    <col min="4104" max="4105" width="23.85546875" style="304" customWidth="1"/>
    <col min="4106" max="4352" width="23.85546875" style="304"/>
    <col min="4353" max="4353" width="23.140625" style="304" bestFit="1" customWidth="1"/>
    <col min="4354" max="4354" width="6.85546875" style="304" customWidth="1"/>
    <col min="4355" max="4355" width="7.28515625" style="304" customWidth="1"/>
    <col min="4356" max="4356" width="15" style="304" bestFit="1" customWidth="1"/>
    <col min="4357" max="4357" width="41.5703125" style="304" bestFit="1" customWidth="1"/>
    <col min="4358" max="4358" width="70.140625" style="304" customWidth="1"/>
    <col min="4359" max="4359" width="6.5703125" style="304" bestFit="1" customWidth="1"/>
    <col min="4360" max="4361" width="23.85546875" style="304" customWidth="1"/>
    <col min="4362" max="4608" width="23.85546875" style="304"/>
    <col min="4609" max="4609" width="23.140625" style="304" bestFit="1" customWidth="1"/>
    <col min="4610" max="4610" width="6.85546875" style="304" customWidth="1"/>
    <col min="4611" max="4611" width="7.28515625" style="304" customWidth="1"/>
    <col min="4612" max="4612" width="15" style="304" bestFit="1" customWidth="1"/>
    <col min="4613" max="4613" width="41.5703125" style="304" bestFit="1" customWidth="1"/>
    <col min="4614" max="4614" width="70.140625" style="304" customWidth="1"/>
    <col min="4615" max="4615" width="6.5703125" style="304" bestFit="1" customWidth="1"/>
    <col min="4616" max="4617" width="23.85546875" style="304" customWidth="1"/>
    <col min="4618" max="4864" width="23.85546875" style="304"/>
    <col min="4865" max="4865" width="23.140625" style="304" bestFit="1" customWidth="1"/>
    <col min="4866" max="4866" width="6.85546875" style="304" customWidth="1"/>
    <col min="4867" max="4867" width="7.28515625" style="304" customWidth="1"/>
    <col min="4868" max="4868" width="15" style="304" bestFit="1" customWidth="1"/>
    <col min="4869" max="4869" width="41.5703125" style="304" bestFit="1" customWidth="1"/>
    <col min="4870" max="4870" width="70.140625" style="304" customWidth="1"/>
    <col min="4871" max="4871" width="6.5703125" style="304" bestFit="1" customWidth="1"/>
    <col min="4872" max="4873" width="23.85546875" style="304" customWidth="1"/>
    <col min="4874" max="5120" width="23.85546875" style="304"/>
    <col min="5121" max="5121" width="23.140625" style="304" bestFit="1" customWidth="1"/>
    <col min="5122" max="5122" width="6.85546875" style="304" customWidth="1"/>
    <col min="5123" max="5123" width="7.28515625" style="304" customWidth="1"/>
    <col min="5124" max="5124" width="15" style="304" bestFit="1" customWidth="1"/>
    <col min="5125" max="5125" width="41.5703125" style="304" bestFit="1" customWidth="1"/>
    <col min="5126" max="5126" width="70.140625" style="304" customWidth="1"/>
    <col min="5127" max="5127" width="6.5703125" style="304" bestFit="1" customWidth="1"/>
    <col min="5128" max="5129" width="23.85546875" style="304" customWidth="1"/>
    <col min="5130" max="5376" width="23.85546875" style="304"/>
    <col min="5377" max="5377" width="23.140625" style="304" bestFit="1" customWidth="1"/>
    <col min="5378" max="5378" width="6.85546875" style="304" customWidth="1"/>
    <col min="5379" max="5379" width="7.28515625" style="304" customWidth="1"/>
    <col min="5380" max="5380" width="15" style="304" bestFit="1" customWidth="1"/>
    <col min="5381" max="5381" width="41.5703125" style="304" bestFit="1" customWidth="1"/>
    <col min="5382" max="5382" width="70.140625" style="304" customWidth="1"/>
    <col min="5383" max="5383" width="6.5703125" style="304" bestFit="1" customWidth="1"/>
    <col min="5384" max="5385" width="23.85546875" style="304" customWidth="1"/>
    <col min="5386" max="5632" width="23.85546875" style="304"/>
    <col min="5633" max="5633" width="23.140625" style="304" bestFit="1" customWidth="1"/>
    <col min="5634" max="5634" width="6.85546875" style="304" customWidth="1"/>
    <col min="5635" max="5635" width="7.28515625" style="304" customWidth="1"/>
    <col min="5636" max="5636" width="15" style="304" bestFit="1" customWidth="1"/>
    <col min="5637" max="5637" width="41.5703125" style="304" bestFit="1" customWidth="1"/>
    <col min="5638" max="5638" width="70.140625" style="304" customWidth="1"/>
    <col min="5639" max="5639" width="6.5703125" style="304" bestFit="1" customWidth="1"/>
    <col min="5640" max="5641" width="23.85546875" style="304" customWidth="1"/>
    <col min="5642" max="5888" width="23.85546875" style="304"/>
    <col min="5889" max="5889" width="23.140625" style="304" bestFit="1" customWidth="1"/>
    <col min="5890" max="5890" width="6.85546875" style="304" customWidth="1"/>
    <col min="5891" max="5891" width="7.28515625" style="304" customWidth="1"/>
    <col min="5892" max="5892" width="15" style="304" bestFit="1" customWidth="1"/>
    <col min="5893" max="5893" width="41.5703125" style="304" bestFit="1" customWidth="1"/>
    <col min="5894" max="5894" width="70.140625" style="304" customWidth="1"/>
    <col min="5895" max="5895" width="6.5703125" style="304" bestFit="1" customWidth="1"/>
    <col min="5896" max="5897" width="23.85546875" style="304" customWidth="1"/>
    <col min="5898" max="6144" width="23.85546875" style="304"/>
    <col min="6145" max="6145" width="23.140625" style="304" bestFit="1" customWidth="1"/>
    <col min="6146" max="6146" width="6.85546875" style="304" customWidth="1"/>
    <col min="6147" max="6147" width="7.28515625" style="304" customWidth="1"/>
    <col min="6148" max="6148" width="15" style="304" bestFit="1" customWidth="1"/>
    <col min="6149" max="6149" width="41.5703125" style="304" bestFit="1" customWidth="1"/>
    <col min="6150" max="6150" width="70.140625" style="304" customWidth="1"/>
    <col min="6151" max="6151" width="6.5703125" style="304" bestFit="1" customWidth="1"/>
    <col min="6152" max="6153" width="23.85546875" style="304" customWidth="1"/>
    <col min="6154" max="6400" width="23.85546875" style="304"/>
    <col min="6401" max="6401" width="23.140625" style="304" bestFit="1" customWidth="1"/>
    <col min="6402" max="6402" width="6.85546875" style="304" customWidth="1"/>
    <col min="6403" max="6403" width="7.28515625" style="304" customWidth="1"/>
    <col min="6404" max="6404" width="15" style="304" bestFit="1" customWidth="1"/>
    <col min="6405" max="6405" width="41.5703125" style="304" bestFit="1" customWidth="1"/>
    <col min="6406" max="6406" width="70.140625" style="304" customWidth="1"/>
    <col min="6407" max="6407" width="6.5703125" style="304" bestFit="1" customWidth="1"/>
    <col min="6408" max="6409" width="23.85546875" style="304" customWidth="1"/>
    <col min="6410" max="6656" width="23.85546875" style="304"/>
    <col min="6657" max="6657" width="23.140625" style="304" bestFit="1" customWidth="1"/>
    <col min="6658" max="6658" width="6.85546875" style="304" customWidth="1"/>
    <col min="6659" max="6659" width="7.28515625" style="304" customWidth="1"/>
    <col min="6660" max="6660" width="15" style="304" bestFit="1" customWidth="1"/>
    <col min="6661" max="6661" width="41.5703125" style="304" bestFit="1" customWidth="1"/>
    <col min="6662" max="6662" width="70.140625" style="304" customWidth="1"/>
    <col min="6663" max="6663" width="6.5703125" style="304" bestFit="1" customWidth="1"/>
    <col min="6664" max="6665" width="23.85546875" style="304" customWidth="1"/>
    <col min="6666" max="6912" width="23.85546875" style="304"/>
    <col min="6913" max="6913" width="23.140625" style="304" bestFit="1" customWidth="1"/>
    <col min="6914" max="6914" width="6.85546875" style="304" customWidth="1"/>
    <col min="6915" max="6915" width="7.28515625" style="304" customWidth="1"/>
    <col min="6916" max="6916" width="15" style="304" bestFit="1" customWidth="1"/>
    <col min="6917" max="6917" width="41.5703125" style="304" bestFit="1" customWidth="1"/>
    <col min="6918" max="6918" width="70.140625" style="304" customWidth="1"/>
    <col min="6919" max="6919" width="6.5703125" style="304" bestFit="1" customWidth="1"/>
    <col min="6920" max="6921" width="23.85546875" style="304" customWidth="1"/>
    <col min="6922" max="7168" width="23.85546875" style="304"/>
    <col min="7169" max="7169" width="23.140625" style="304" bestFit="1" customWidth="1"/>
    <col min="7170" max="7170" width="6.85546875" style="304" customWidth="1"/>
    <col min="7171" max="7171" width="7.28515625" style="304" customWidth="1"/>
    <col min="7172" max="7172" width="15" style="304" bestFit="1" customWidth="1"/>
    <col min="7173" max="7173" width="41.5703125" style="304" bestFit="1" customWidth="1"/>
    <col min="7174" max="7174" width="70.140625" style="304" customWidth="1"/>
    <col min="7175" max="7175" width="6.5703125" style="304" bestFit="1" customWidth="1"/>
    <col min="7176" max="7177" width="23.85546875" style="304" customWidth="1"/>
    <col min="7178" max="7424" width="23.85546875" style="304"/>
    <col min="7425" max="7425" width="23.140625" style="304" bestFit="1" customWidth="1"/>
    <col min="7426" max="7426" width="6.85546875" style="304" customWidth="1"/>
    <col min="7427" max="7427" width="7.28515625" style="304" customWidth="1"/>
    <col min="7428" max="7428" width="15" style="304" bestFit="1" customWidth="1"/>
    <col min="7429" max="7429" width="41.5703125" style="304" bestFit="1" customWidth="1"/>
    <col min="7430" max="7430" width="70.140625" style="304" customWidth="1"/>
    <col min="7431" max="7431" width="6.5703125" style="304" bestFit="1" customWidth="1"/>
    <col min="7432" max="7433" width="23.85546875" style="304" customWidth="1"/>
    <col min="7434" max="7680" width="23.85546875" style="304"/>
    <col min="7681" max="7681" width="23.140625" style="304" bestFit="1" customWidth="1"/>
    <col min="7682" max="7682" width="6.85546875" style="304" customWidth="1"/>
    <col min="7683" max="7683" width="7.28515625" style="304" customWidth="1"/>
    <col min="7684" max="7684" width="15" style="304" bestFit="1" customWidth="1"/>
    <col min="7685" max="7685" width="41.5703125" style="304" bestFit="1" customWidth="1"/>
    <col min="7686" max="7686" width="70.140625" style="304" customWidth="1"/>
    <col min="7687" max="7687" width="6.5703125" style="304" bestFit="1" customWidth="1"/>
    <col min="7688" max="7689" width="23.85546875" style="304" customWidth="1"/>
    <col min="7690" max="7936" width="23.85546875" style="304"/>
    <col min="7937" max="7937" width="23.140625" style="304" bestFit="1" customWidth="1"/>
    <col min="7938" max="7938" width="6.85546875" style="304" customWidth="1"/>
    <col min="7939" max="7939" width="7.28515625" style="304" customWidth="1"/>
    <col min="7940" max="7940" width="15" style="304" bestFit="1" customWidth="1"/>
    <col min="7941" max="7941" width="41.5703125" style="304" bestFit="1" customWidth="1"/>
    <col min="7942" max="7942" width="70.140625" style="304" customWidth="1"/>
    <col min="7943" max="7943" width="6.5703125" style="304" bestFit="1" customWidth="1"/>
    <col min="7944" max="7945" width="23.85546875" style="304" customWidth="1"/>
    <col min="7946" max="8192" width="23.85546875" style="304"/>
    <col min="8193" max="8193" width="23.140625" style="304" bestFit="1" customWidth="1"/>
    <col min="8194" max="8194" width="6.85546875" style="304" customWidth="1"/>
    <col min="8195" max="8195" width="7.28515625" style="304" customWidth="1"/>
    <col min="8196" max="8196" width="15" style="304" bestFit="1" customWidth="1"/>
    <col min="8197" max="8197" width="41.5703125" style="304" bestFit="1" customWidth="1"/>
    <col min="8198" max="8198" width="70.140625" style="304" customWidth="1"/>
    <col min="8199" max="8199" width="6.5703125" style="304" bestFit="1" customWidth="1"/>
    <col min="8200" max="8201" width="23.85546875" style="304" customWidth="1"/>
    <col min="8202" max="8448" width="23.85546875" style="304"/>
    <col min="8449" max="8449" width="23.140625" style="304" bestFit="1" customWidth="1"/>
    <col min="8450" max="8450" width="6.85546875" style="304" customWidth="1"/>
    <col min="8451" max="8451" width="7.28515625" style="304" customWidth="1"/>
    <col min="8452" max="8452" width="15" style="304" bestFit="1" customWidth="1"/>
    <col min="8453" max="8453" width="41.5703125" style="304" bestFit="1" customWidth="1"/>
    <col min="8454" max="8454" width="70.140625" style="304" customWidth="1"/>
    <col min="8455" max="8455" width="6.5703125" style="304" bestFit="1" customWidth="1"/>
    <col min="8456" max="8457" width="23.85546875" style="304" customWidth="1"/>
    <col min="8458" max="8704" width="23.85546875" style="304"/>
    <col min="8705" max="8705" width="23.140625" style="304" bestFit="1" customWidth="1"/>
    <col min="8706" max="8706" width="6.85546875" style="304" customWidth="1"/>
    <col min="8707" max="8707" width="7.28515625" style="304" customWidth="1"/>
    <col min="8708" max="8708" width="15" style="304" bestFit="1" customWidth="1"/>
    <col min="8709" max="8709" width="41.5703125" style="304" bestFit="1" customWidth="1"/>
    <col min="8710" max="8710" width="70.140625" style="304" customWidth="1"/>
    <col min="8711" max="8711" width="6.5703125" style="304" bestFit="1" customWidth="1"/>
    <col min="8712" max="8713" width="23.85546875" style="304" customWidth="1"/>
    <col min="8714" max="8960" width="23.85546875" style="304"/>
    <col min="8961" max="8961" width="23.140625" style="304" bestFit="1" customWidth="1"/>
    <col min="8962" max="8962" width="6.85546875" style="304" customWidth="1"/>
    <col min="8963" max="8963" width="7.28515625" style="304" customWidth="1"/>
    <col min="8964" max="8964" width="15" style="304" bestFit="1" customWidth="1"/>
    <col min="8965" max="8965" width="41.5703125" style="304" bestFit="1" customWidth="1"/>
    <col min="8966" max="8966" width="70.140625" style="304" customWidth="1"/>
    <col min="8967" max="8967" width="6.5703125" style="304" bestFit="1" customWidth="1"/>
    <col min="8968" max="8969" width="23.85546875" style="304" customWidth="1"/>
    <col min="8970" max="9216" width="23.85546875" style="304"/>
    <col min="9217" max="9217" width="23.140625" style="304" bestFit="1" customWidth="1"/>
    <col min="9218" max="9218" width="6.85546875" style="304" customWidth="1"/>
    <col min="9219" max="9219" width="7.28515625" style="304" customWidth="1"/>
    <col min="9220" max="9220" width="15" style="304" bestFit="1" customWidth="1"/>
    <col min="9221" max="9221" width="41.5703125" style="304" bestFit="1" customWidth="1"/>
    <col min="9222" max="9222" width="70.140625" style="304" customWidth="1"/>
    <col min="9223" max="9223" width="6.5703125" style="304" bestFit="1" customWidth="1"/>
    <col min="9224" max="9225" width="23.85546875" style="304" customWidth="1"/>
    <col min="9226" max="9472" width="23.85546875" style="304"/>
    <col min="9473" max="9473" width="23.140625" style="304" bestFit="1" customWidth="1"/>
    <col min="9474" max="9474" width="6.85546875" style="304" customWidth="1"/>
    <col min="9475" max="9475" width="7.28515625" style="304" customWidth="1"/>
    <col min="9476" max="9476" width="15" style="304" bestFit="1" customWidth="1"/>
    <col min="9477" max="9477" width="41.5703125" style="304" bestFit="1" customWidth="1"/>
    <col min="9478" max="9478" width="70.140625" style="304" customWidth="1"/>
    <col min="9479" max="9479" width="6.5703125" style="304" bestFit="1" customWidth="1"/>
    <col min="9480" max="9481" width="23.85546875" style="304" customWidth="1"/>
    <col min="9482" max="9728" width="23.85546875" style="304"/>
    <col min="9729" max="9729" width="23.140625" style="304" bestFit="1" customWidth="1"/>
    <col min="9730" max="9730" width="6.85546875" style="304" customWidth="1"/>
    <col min="9731" max="9731" width="7.28515625" style="304" customWidth="1"/>
    <col min="9732" max="9732" width="15" style="304" bestFit="1" customWidth="1"/>
    <col min="9733" max="9733" width="41.5703125" style="304" bestFit="1" customWidth="1"/>
    <col min="9734" max="9734" width="70.140625" style="304" customWidth="1"/>
    <col min="9735" max="9735" width="6.5703125" style="304" bestFit="1" customWidth="1"/>
    <col min="9736" max="9737" width="23.85546875" style="304" customWidth="1"/>
    <col min="9738" max="9984" width="23.85546875" style="304"/>
    <col min="9985" max="9985" width="23.140625" style="304" bestFit="1" customWidth="1"/>
    <col min="9986" max="9986" width="6.85546875" style="304" customWidth="1"/>
    <col min="9987" max="9987" width="7.28515625" style="304" customWidth="1"/>
    <col min="9988" max="9988" width="15" style="304" bestFit="1" customWidth="1"/>
    <col min="9989" max="9989" width="41.5703125" style="304" bestFit="1" customWidth="1"/>
    <col min="9990" max="9990" width="70.140625" style="304" customWidth="1"/>
    <col min="9991" max="9991" width="6.5703125" style="304" bestFit="1" customWidth="1"/>
    <col min="9992" max="9993" width="23.85546875" style="304" customWidth="1"/>
    <col min="9994" max="10240" width="23.85546875" style="304"/>
    <col min="10241" max="10241" width="23.140625" style="304" bestFit="1" customWidth="1"/>
    <col min="10242" max="10242" width="6.85546875" style="304" customWidth="1"/>
    <col min="10243" max="10243" width="7.28515625" style="304" customWidth="1"/>
    <col min="10244" max="10244" width="15" style="304" bestFit="1" customWidth="1"/>
    <col min="10245" max="10245" width="41.5703125" style="304" bestFit="1" customWidth="1"/>
    <col min="10246" max="10246" width="70.140625" style="304" customWidth="1"/>
    <col min="10247" max="10247" width="6.5703125" style="304" bestFit="1" customWidth="1"/>
    <col min="10248" max="10249" width="23.85546875" style="304" customWidth="1"/>
    <col min="10250" max="10496" width="23.85546875" style="304"/>
    <col min="10497" max="10497" width="23.140625" style="304" bestFit="1" customWidth="1"/>
    <col min="10498" max="10498" width="6.85546875" style="304" customWidth="1"/>
    <col min="10499" max="10499" width="7.28515625" style="304" customWidth="1"/>
    <col min="10500" max="10500" width="15" style="304" bestFit="1" customWidth="1"/>
    <col min="10501" max="10501" width="41.5703125" style="304" bestFit="1" customWidth="1"/>
    <col min="10502" max="10502" width="70.140625" style="304" customWidth="1"/>
    <col min="10503" max="10503" width="6.5703125" style="304" bestFit="1" customWidth="1"/>
    <col min="10504" max="10505" width="23.85546875" style="304" customWidth="1"/>
    <col min="10506" max="10752" width="23.85546875" style="304"/>
    <col min="10753" max="10753" width="23.140625" style="304" bestFit="1" customWidth="1"/>
    <col min="10754" max="10754" width="6.85546875" style="304" customWidth="1"/>
    <col min="10755" max="10755" width="7.28515625" style="304" customWidth="1"/>
    <col min="10756" max="10756" width="15" style="304" bestFit="1" customWidth="1"/>
    <col min="10757" max="10757" width="41.5703125" style="304" bestFit="1" customWidth="1"/>
    <col min="10758" max="10758" width="70.140625" style="304" customWidth="1"/>
    <col min="10759" max="10759" width="6.5703125" style="304" bestFit="1" customWidth="1"/>
    <col min="10760" max="10761" width="23.85546875" style="304" customWidth="1"/>
    <col min="10762" max="11008" width="23.85546875" style="304"/>
    <col min="11009" max="11009" width="23.140625" style="304" bestFit="1" customWidth="1"/>
    <col min="11010" max="11010" width="6.85546875" style="304" customWidth="1"/>
    <col min="11011" max="11011" width="7.28515625" style="304" customWidth="1"/>
    <col min="11012" max="11012" width="15" style="304" bestFit="1" customWidth="1"/>
    <col min="11013" max="11013" width="41.5703125" style="304" bestFit="1" customWidth="1"/>
    <col min="11014" max="11014" width="70.140625" style="304" customWidth="1"/>
    <col min="11015" max="11015" width="6.5703125" style="304" bestFit="1" customWidth="1"/>
    <col min="11016" max="11017" width="23.85546875" style="304" customWidth="1"/>
    <col min="11018" max="11264" width="23.85546875" style="304"/>
    <col min="11265" max="11265" width="23.140625" style="304" bestFit="1" customWidth="1"/>
    <col min="11266" max="11266" width="6.85546875" style="304" customWidth="1"/>
    <col min="11267" max="11267" width="7.28515625" style="304" customWidth="1"/>
    <col min="11268" max="11268" width="15" style="304" bestFit="1" customWidth="1"/>
    <col min="11269" max="11269" width="41.5703125" style="304" bestFit="1" customWidth="1"/>
    <col min="11270" max="11270" width="70.140625" style="304" customWidth="1"/>
    <col min="11271" max="11271" width="6.5703125" style="304" bestFit="1" customWidth="1"/>
    <col min="11272" max="11273" width="23.85546875" style="304" customWidth="1"/>
    <col min="11274" max="11520" width="23.85546875" style="304"/>
    <col min="11521" max="11521" width="23.140625" style="304" bestFit="1" customWidth="1"/>
    <col min="11522" max="11522" width="6.85546875" style="304" customWidth="1"/>
    <col min="11523" max="11523" width="7.28515625" style="304" customWidth="1"/>
    <col min="11524" max="11524" width="15" style="304" bestFit="1" customWidth="1"/>
    <col min="11525" max="11525" width="41.5703125" style="304" bestFit="1" customWidth="1"/>
    <col min="11526" max="11526" width="70.140625" style="304" customWidth="1"/>
    <col min="11527" max="11527" width="6.5703125" style="304" bestFit="1" customWidth="1"/>
    <col min="11528" max="11529" width="23.85546875" style="304" customWidth="1"/>
    <col min="11530" max="11776" width="23.85546875" style="304"/>
    <col min="11777" max="11777" width="23.140625" style="304" bestFit="1" customWidth="1"/>
    <col min="11778" max="11778" width="6.85546875" style="304" customWidth="1"/>
    <col min="11779" max="11779" width="7.28515625" style="304" customWidth="1"/>
    <col min="11780" max="11780" width="15" style="304" bestFit="1" customWidth="1"/>
    <col min="11781" max="11781" width="41.5703125" style="304" bestFit="1" customWidth="1"/>
    <col min="11782" max="11782" width="70.140625" style="304" customWidth="1"/>
    <col min="11783" max="11783" width="6.5703125" style="304" bestFit="1" customWidth="1"/>
    <col min="11784" max="11785" width="23.85546875" style="304" customWidth="1"/>
    <col min="11786" max="12032" width="23.85546875" style="304"/>
    <col min="12033" max="12033" width="23.140625" style="304" bestFit="1" customWidth="1"/>
    <col min="12034" max="12034" width="6.85546875" style="304" customWidth="1"/>
    <col min="12035" max="12035" width="7.28515625" style="304" customWidth="1"/>
    <col min="12036" max="12036" width="15" style="304" bestFit="1" customWidth="1"/>
    <col min="12037" max="12037" width="41.5703125" style="304" bestFit="1" customWidth="1"/>
    <col min="12038" max="12038" width="70.140625" style="304" customWidth="1"/>
    <col min="12039" max="12039" width="6.5703125" style="304" bestFit="1" customWidth="1"/>
    <col min="12040" max="12041" width="23.85546875" style="304" customWidth="1"/>
    <col min="12042" max="12288" width="23.85546875" style="304"/>
    <col min="12289" max="12289" width="23.140625" style="304" bestFit="1" customWidth="1"/>
    <col min="12290" max="12290" width="6.85546875" style="304" customWidth="1"/>
    <col min="12291" max="12291" width="7.28515625" style="304" customWidth="1"/>
    <col min="12292" max="12292" width="15" style="304" bestFit="1" customWidth="1"/>
    <col min="12293" max="12293" width="41.5703125" style="304" bestFit="1" customWidth="1"/>
    <col min="12294" max="12294" width="70.140625" style="304" customWidth="1"/>
    <col min="12295" max="12295" width="6.5703125" style="304" bestFit="1" customWidth="1"/>
    <col min="12296" max="12297" width="23.85546875" style="304" customWidth="1"/>
    <col min="12298" max="12544" width="23.85546875" style="304"/>
    <col min="12545" max="12545" width="23.140625" style="304" bestFit="1" customWidth="1"/>
    <col min="12546" max="12546" width="6.85546875" style="304" customWidth="1"/>
    <col min="12547" max="12547" width="7.28515625" style="304" customWidth="1"/>
    <col min="12548" max="12548" width="15" style="304" bestFit="1" customWidth="1"/>
    <col min="12549" max="12549" width="41.5703125" style="304" bestFit="1" customWidth="1"/>
    <col min="12550" max="12550" width="70.140625" style="304" customWidth="1"/>
    <col min="12551" max="12551" width="6.5703125" style="304" bestFit="1" customWidth="1"/>
    <col min="12552" max="12553" width="23.85546875" style="304" customWidth="1"/>
    <col min="12554" max="12800" width="23.85546875" style="304"/>
    <col min="12801" max="12801" width="23.140625" style="304" bestFit="1" customWidth="1"/>
    <col min="12802" max="12802" width="6.85546875" style="304" customWidth="1"/>
    <col min="12803" max="12803" width="7.28515625" style="304" customWidth="1"/>
    <col min="12804" max="12804" width="15" style="304" bestFit="1" customWidth="1"/>
    <col min="12805" max="12805" width="41.5703125" style="304" bestFit="1" customWidth="1"/>
    <col min="12806" max="12806" width="70.140625" style="304" customWidth="1"/>
    <col min="12807" max="12807" width="6.5703125" style="304" bestFit="1" customWidth="1"/>
    <col min="12808" max="12809" width="23.85546875" style="304" customWidth="1"/>
    <col min="12810" max="13056" width="23.85546875" style="304"/>
    <col min="13057" max="13057" width="23.140625" style="304" bestFit="1" customWidth="1"/>
    <col min="13058" max="13058" width="6.85546875" style="304" customWidth="1"/>
    <col min="13059" max="13059" width="7.28515625" style="304" customWidth="1"/>
    <col min="13060" max="13060" width="15" style="304" bestFit="1" customWidth="1"/>
    <col min="13061" max="13061" width="41.5703125" style="304" bestFit="1" customWidth="1"/>
    <col min="13062" max="13062" width="70.140625" style="304" customWidth="1"/>
    <col min="13063" max="13063" width="6.5703125" style="304" bestFit="1" customWidth="1"/>
    <col min="13064" max="13065" width="23.85546875" style="304" customWidth="1"/>
    <col min="13066" max="13312" width="23.85546875" style="304"/>
    <col min="13313" max="13313" width="23.140625" style="304" bestFit="1" customWidth="1"/>
    <col min="13314" max="13314" width="6.85546875" style="304" customWidth="1"/>
    <col min="13315" max="13315" width="7.28515625" style="304" customWidth="1"/>
    <col min="13316" max="13316" width="15" style="304" bestFit="1" customWidth="1"/>
    <col min="13317" max="13317" width="41.5703125" style="304" bestFit="1" customWidth="1"/>
    <col min="13318" max="13318" width="70.140625" style="304" customWidth="1"/>
    <col min="13319" max="13319" width="6.5703125" style="304" bestFit="1" customWidth="1"/>
    <col min="13320" max="13321" width="23.85546875" style="304" customWidth="1"/>
    <col min="13322" max="13568" width="23.85546875" style="304"/>
    <col min="13569" max="13569" width="23.140625" style="304" bestFit="1" customWidth="1"/>
    <col min="13570" max="13570" width="6.85546875" style="304" customWidth="1"/>
    <col min="13571" max="13571" width="7.28515625" style="304" customWidth="1"/>
    <col min="13572" max="13572" width="15" style="304" bestFit="1" customWidth="1"/>
    <col min="13573" max="13573" width="41.5703125" style="304" bestFit="1" customWidth="1"/>
    <col min="13574" max="13574" width="70.140625" style="304" customWidth="1"/>
    <col min="13575" max="13575" width="6.5703125" style="304" bestFit="1" customWidth="1"/>
    <col min="13576" max="13577" width="23.85546875" style="304" customWidth="1"/>
    <col min="13578" max="13824" width="23.85546875" style="304"/>
    <col min="13825" max="13825" width="23.140625" style="304" bestFit="1" customWidth="1"/>
    <col min="13826" max="13826" width="6.85546875" style="304" customWidth="1"/>
    <col min="13827" max="13827" width="7.28515625" style="304" customWidth="1"/>
    <col min="13828" max="13828" width="15" style="304" bestFit="1" customWidth="1"/>
    <col min="13829" max="13829" width="41.5703125" style="304" bestFit="1" customWidth="1"/>
    <col min="13830" max="13830" width="70.140625" style="304" customWidth="1"/>
    <col min="13831" max="13831" width="6.5703125" style="304" bestFit="1" customWidth="1"/>
    <col min="13832" max="13833" width="23.85546875" style="304" customWidth="1"/>
    <col min="13834" max="14080" width="23.85546875" style="304"/>
    <col min="14081" max="14081" width="23.140625" style="304" bestFit="1" customWidth="1"/>
    <col min="14082" max="14082" width="6.85546875" style="304" customWidth="1"/>
    <col min="14083" max="14083" width="7.28515625" style="304" customWidth="1"/>
    <col min="14084" max="14084" width="15" style="304" bestFit="1" customWidth="1"/>
    <col min="14085" max="14085" width="41.5703125" style="304" bestFit="1" customWidth="1"/>
    <col min="14086" max="14086" width="70.140625" style="304" customWidth="1"/>
    <col min="14087" max="14087" width="6.5703125" style="304" bestFit="1" customWidth="1"/>
    <col min="14088" max="14089" width="23.85546875" style="304" customWidth="1"/>
    <col min="14090" max="14336" width="23.85546875" style="304"/>
    <col min="14337" max="14337" width="23.140625" style="304" bestFit="1" customWidth="1"/>
    <col min="14338" max="14338" width="6.85546875" style="304" customWidth="1"/>
    <col min="14339" max="14339" width="7.28515625" style="304" customWidth="1"/>
    <col min="14340" max="14340" width="15" style="304" bestFit="1" customWidth="1"/>
    <col min="14341" max="14341" width="41.5703125" style="304" bestFit="1" customWidth="1"/>
    <col min="14342" max="14342" width="70.140625" style="304" customWidth="1"/>
    <col min="14343" max="14343" width="6.5703125" style="304" bestFit="1" customWidth="1"/>
    <col min="14344" max="14345" width="23.85546875" style="304" customWidth="1"/>
    <col min="14346" max="14592" width="23.85546875" style="304"/>
    <col min="14593" max="14593" width="23.140625" style="304" bestFit="1" customWidth="1"/>
    <col min="14594" max="14594" width="6.85546875" style="304" customWidth="1"/>
    <col min="14595" max="14595" width="7.28515625" style="304" customWidth="1"/>
    <col min="14596" max="14596" width="15" style="304" bestFit="1" customWidth="1"/>
    <col min="14597" max="14597" width="41.5703125" style="304" bestFit="1" customWidth="1"/>
    <col min="14598" max="14598" width="70.140625" style="304" customWidth="1"/>
    <col min="14599" max="14599" width="6.5703125" style="304" bestFit="1" customWidth="1"/>
    <col min="14600" max="14601" width="23.85546875" style="304" customWidth="1"/>
    <col min="14602" max="14848" width="23.85546875" style="304"/>
    <col min="14849" max="14849" width="23.140625" style="304" bestFit="1" customWidth="1"/>
    <col min="14850" max="14850" width="6.85546875" style="304" customWidth="1"/>
    <col min="14851" max="14851" width="7.28515625" style="304" customWidth="1"/>
    <col min="14852" max="14852" width="15" style="304" bestFit="1" customWidth="1"/>
    <col min="14853" max="14853" width="41.5703125" style="304" bestFit="1" customWidth="1"/>
    <col min="14854" max="14854" width="70.140625" style="304" customWidth="1"/>
    <col min="14855" max="14855" width="6.5703125" style="304" bestFit="1" customWidth="1"/>
    <col min="14856" max="14857" width="23.85546875" style="304" customWidth="1"/>
    <col min="14858" max="15104" width="23.85546875" style="304"/>
    <col min="15105" max="15105" width="23.140625" style="304" bestFit="1" customWidth="1"/>
    <col min="15106" max="15106" width="6.85546875" style="304" customWidth="1"/>
    <col min="15107" max="15107" width="7.28515625" style="304" customWidth="1"/>
    <col min="15108" max="15108" width="15" style="304" bestFit="1" customWidth="1"/>
    <col min="15109" max="15109" width="41.5703125" style="304" bestFit="1" customWidth="1"/>
    <col min="15110" max="15110" width="70.140625" style="304" customWidth="1"/>
    <col min="15111" max="15111" width="6.5703125" style="304" bestFit="1" customWidth="1"/>
    <col min="15112" max="15113" width="23.85546875" style="304" customWidth="1"/>
    <col min="15114" max="15360" width="23.85546875" style="304"/>
    <col min="15361" max="15361" width="23.140625" style="304" bestFit="1" customWidth="1"/>
    <col min="15362" max="15362" width="6.85546875" style="304" customWidth="1"/>
    <col min="15363" max="15363" width="7.28515625" style="304" customWidth="1"/>
    <col min="15364" max="15364" width="15" style="304" bestFit="1" customWidth="1"/>
    <col min="15365" max="15365" width="41.5703125" style="304" bestFit="1" customWidth="1"/>
    <col min="15366" max="15366" width="70.140625" style="304" customWidth="1"/>
    <col min="15367" max="15367" width="6.5703125" style="304" bestFit="1" customWidth="1"/>
    <col min="15368" max="15369" width="23.85546875" style="304" customWidth="1"/>
    <col min="15370" max="15616" width="23.85546875" style="304"/>
    <col min="15617" max="15617" width="23.140625" style="304" bestFit="1" customWidth="1"/>
    <col min="15618" max="15618" width="6.85546875" style="304" customWidth="1"/>
    <col min="15619" max="15619" width="7.28515625" style="304" customWidth="1"/>
    <col min="15620" max="15620" width="15" style="304" bestFit="1" customWidth="1"/>
    <col min="15621" max="15621" width="41.5703125" style="304" bestFit="1" customWidth="1"/>
    <col min="15622" max="15622" width="70.140625" style="304" customWidth="1"/>
    <col min="15623" max="15623" width="6.5703125" style="304" bestFit="1" customWidth="1"/>
    <col min="15624" max="15625" width="23.85546875" style="304" customWidth="1"/>
    <col min="15626" max="15872" width="23.85546875" style="304"/>
    <col min="15873" max="15873" width="23.140625" style="304" bestFit="1" customWidth="1"/>
    <col min="15874" max="15874" width="6.85546875" style="304" customWidth="1"/>
    <col min="15875" max="15875" width="7.28515625" style="304" customWidth="1"/>
    <col min="15876" max="15876" width="15" style="304" bestFit="1" customWidth="1"/>
    <col min="15877" max="15877" width="41.5703125" style="304" bestFit="1" customWidth="1"/>
    <col min="15878" max="15878" width="70.140625" style="304" customWidth="1"/>
    <col min="15879" max="15879" width="6.5703125" style="304" bestFit="1" customWidth="1"/>
    <col min="15880" max="15881" width="23.85546875" style="304" customWidth="1"/>
    <col min="15882" max="16128" width="23.85546875" style="304"/>
    <col min="16129" max="16129" width="23.140625" style="304" bestFit="1" customWidth="1"/>
    <col min="16130" max="16130" width="6.85546875" style="304" customWidth="1"/>
    <col min="16131" max="16131" width="7.28515625" style="304" customWidth="1"/>
    <col min="16132" max="16132" width="15" style="304" bestFit="1" customWidth="1"/>
    <col min="16133" max="16133" width="41.5703125" style="304" bestFit="1" customWidth="1"/>
    <col min="16134" max="16134" width="70.140625" style="304" customWidth="1"/>
    <col min="16135" max="16135" width="6.5703125" style="304" bestFit="1" customWidth="1"/>
    <col min="16136" max="16137" width="23.85546875" style="304" customWidth="1"/>
    <col min="16138" max="16384" width="23.85546875" style="304"/>
  </cols>
  <sheetData>
    <row r="1" spans="1:10" s="285" customFormat="1" ht="45.75" customHeight="1" thickBot="1">
      <c r="A1" s="377" t="s">
        <v>3589</v>
      </c>
      <c r="B1" s="378"/>
      <c r="C1" s="378"/>
      <c r="D1" s="378"/>
      <c r="E1" s="378"/>
      <c r="F1" s="378"/>
      <c r="G1" s="378"/>
      <c r="H1" s="379"/>
      <c r="I1" s="380"/>
    </row>
    <row r="2" spans="1:10" s="285" customFormat="1" ht="18" customHeight="1" thickBot="1">
      <c r="A2" s="286" t="s">
        <v>3543</v>
      </c>
      <c r="B2" s="287"/>
      <c r="C2" s="287"/>
      <c r="D2" s="287"/>
      <c r="E2" s="287"/>
      <c r="F2" s="287"/>
      <c r="G2" s="287"/>
    </row>
    <row r="3" spans="1:10" s="294" customFormat="1" ht="21" customHeight="1">
      <c r="A3" s="288" t="s">
        <v>3544</v>
      </c>
      <c r="B3" s="289" t="s">
        <v>3545</v>
      </c>
      <c r="C3" s="290" t="s">
        <v>3546</v>
      </c>
      <c r="D3" s="289" t="s">
        <v>3547</v>
      </c>
      <c r="E3" s="289" t="s">
        <v>3548</v>
      </c>
      <c r="F3" s="289" t="s">
        <v>3549</v>
      </c>
      <c r="G3" s="289" t="s">
        <v>3550</v>
      </c>
      <c r="H3" s="291" t="s">
        <v>3551</v>
      </c>
      <c r="I3" s="292" t="s">
        <v>3552</v>
      </c>
      <c r="J3" s="293"/>
    </row>
    <row r="4" spans="1:10" ht="12" customHeight="1">
      <c r="A4" s="295"/>
      <c r="B4" s="296"/>
      <c r="C4" s="297"/>
      <c r="D4" s="298"/>
      <c r="E4" s="299"/>
      <c r="F4" s="299"/>
      <c r="G4" s="300"/>
      <c r="H4" s="301"/>
      <c r="I4" s="302"/>
      <c r="J4" s="303"/>
    </row>
    <row r="5" spans="1:10" ht="57">
      <c r="A5" s="305" t="s">
        <v>3590</v>
      </c>
      <c r="B5" s="306">
        <v>1</v>
      </c>
      <c r="C5" s="307" t="s">
        <v>3554</v>
      </c>
      <c r="D5" s="306" t="s">
        <v>3591</v>
      </c>
      <c r="E5" s="308" t="s">
        <v>3556</v>
      </c>
      <c r="F5" s="309" t="s">
        <v>3592</v>
      </c>
      <c r="G5" s="310" t="s">
        <v>3558</v>
      </c>
      <c r="H5" s="311">
        <v>0</v>
      </c>
      <c r="I5" s="312">
        <f>H5*B5</f>
        <v>0</v>
      </c>
      <c r="J5" s="303"/>
    </row>
    <row r="6" spans="1:10" ht="57">
      <c r="A6" s="305" t="s">
        <v>3590</v>
      </c>
      <c r="B6" s="306">
        <v>6</v>
      </c>
      <c r="C6" s="307" t="s">
        <v>3554</v>
      </c>
      <c r="D6" s="306" t="s">
        <v>3555</v>
      </c>
      <c r="E6" s="308" t="s">
        <v>3556</v>
      </c>
      <c r="F6" s="309" t="s">
        <v>3593</v>
      </c>
      <c r="G6" s="310" t="s">
        <v>3558</v>
      </c>
      <c r="H6" s="311">
        <v>0</v>
      </c>
      <c r="I6" s="312">
        <f>H6*B6</f>
        <v>0</v>
      </c>
      <c r="J6" s="303"/>
    </row>
    <row r="7" spans="1:10">
      <c r="A7" s="305" t="s">
        <v>3590</v>
      </c>
      <c r="B7" s="306">
        <v>8</v>
      </c>
      <c r="C7" s="307" t="s">
        <v>3554</v>
      </c>
      <c r="D7" s="306" t="s">
        <v>3555</v>
      </c>
      <c r="E7" s="308" t="s">
        <v>3556</v>
      </c>
      <c r="F7" s="309" t="s">
        <v>3594</v>
      </c>
      <c r="G7" s="310" t="s">
        <v>3558</v>
      </c>
      <c r="H7" s="311">
        <v>0</v>
      </c>
      <c r="I7" s="312">
        <f t="shared" ref="I7:I15" si="0">H7*B7</f>
        <v>0</v>
      </c>
      <c r="J7" s="303"/>
    </row>
    <row r="8" spans="1:10" s="320" customFormat="1">
      <c r="A8" s="305" t="s">
        <v>3595</v>
      </c>
      <c r="B8" s="306">
        <v>58</v>
      </c>
      <c r="C8" s="307" t="s">
        <v>3554</v>
      </c>
      <c r="D8" s="306" t="s">
        <v>3555</v>
      </c>
      <c r="E8" s="308" t="s">
        <v>3556</v>
      </c>
      <c r="F8" s="309" t="s">
        <v>3596</v>
      </c>
      <c r="G8" s="310" t="s">
        <v>3558</v>
      </c>
      <c r="H8" s="311">
        <v>0</v>
      </c>
      <c r="I8" s="312">
        <f>H8*B8</f>
        <v>0</v>
      </c>
      <c r="J8" s="319"/>
    </row>
    <row r="9" spans="1:10" s="320" customFormat="1">
      <c r="A9" s="305" t="s">
        <v>3595</v>
      </c>
      <c r="B9" s="306">
        <v>4</v>
      </c>
      <c r="C9" s="307" t="s">
        <v>3554</v>
      </c>
      <c r="D9" s="306" t="s">
        <v>3555</v>
      </c>
      <c r="E9" s="308" t="s">
        <v>3556</v>
      </c>
      <c r="F9" s="309" t="s">
        <v>3597</v>
      </c>
      <c r="G9" s="310" t="s">
        <v>3558</v>
      </c>
      <c r="H9" s="311">
        <v>0</v>
      </c>
      <c r="I9" s="312">
        <f t="shared" si="0"/>
        <v>0</v>
      </c>
      <c r="J9" s="319"/>
    </row>
    <row r="10" spans="1:10" s="320" customFormat="1">
      <c r="A10" s="305" t="s">
        <v>3598</v>
      </c>
      <c r="B10" s="306">
        <v>5</v>
      </c>
      <c r="C10" s="307" t="s">
        <v>3554</v>
      </c>
      <c r="D10" s="306" t="s">
        <v>3555</v>
      </c>
      <c r="E10" s="308" t="s">
        <v>3556</v>
      </c>
      <c r="F10" s="309" t="s">
        <v>3562</v>
      </c>
      <c r="G10" s="310" t="s">
        <v>3558</v>
      </c>
      <c r="H10" s="311">
        <v>0</v>
      </c>
      <c r="I10" s="312">
        <f t="shared" si="0"/>
        <v>0</v>
      </c>
      <c r="J10" s="319"/>
    </row>
    <row r="11" spans="1:10" s="320" customFormat="1">
      <c r="A11" s="305" t="s">
        <v>3599</v>
      </c>
      <c r="B11" s="306">
        <v>10</v>
      </c>
      <c r="C11" s="307" t="s">
        <v>1590</v>
      </c>
      <c r="D11" s="306" t="s">
        <v>3564</v>
      </c>
      <c r="E11" s="308" t="s">
        <v>3556</v>
      </c>
      <c r="F11" s="309" t="s">
        <v>3600</v>
      </c>
      <c r="G11" s="310" t="s">
        <v>3566</v>
      </c>
      <c r="H11" s="311">
        <v>0</v>
      </c>
      <c r="I11" s="312">
        <f t="shared" si="0"/>
        <v>0</v>
      </c>
      <c r="J11" s="319"/>
    </row>
    <row r="12" spans="1:10">
      <c r="A12" s="305" t="s">
        <v>3601</v>
      </c>
      <c r="B12" s="306">
        <v>2</v>
      </c>
      <c r="C12" s="307" t="s">
        <v>1590</v>
      </c>
      <c r="D12" s="306" t="s">
        <v>3564</v>
      </c>
      <c r="E12" s="308" t="s">
        <v>3556</v>
      </c>
      <c r="F12" s="309" t="s">
        <v>3568</v>
      </c>
      <c r="G12" s="310" t="s">
        <v>3566</v>
      </c>
      <c r="H12" s="311">
        <v>0</v>
      </c>
      <c r="I12" s="312">
        <f t="shared" si="0"/>
        <v>0</v>
      </c>
      <c r="J12" s="303"/>
    </row>
    <row r="13" spans="1:10">
      <c r="A13" s="305" t="s">
        <v>3602</v>
      </c>
      <c r="B13" s="306">
        <v>1</v>
      </c>
      <c r="C13" s="307" t="s">
        <v>1590</v>
      </c>
      <c r="D13" s="306" t="s">
        <v>3564</v>
      </c>
      <c r="E13" s="308" t="s">
        <v>3556</v>
      </c>
      <c r="F13" s="309" t="s">
        <v>3570</v>
      </c>
      <c r="G13" s="310" t="s">
        <v>3566</v>
      </c>
      <c r="H13" s="311">
        <v>0</v>
      </c>
      <c r="I13" s="312">
        <f t="shared" si="0"/>
        <v>0</v>
      </c>
      <c r="J13" s="303"/>
    </row>
    <row r="14" spans="1:10">
      <c r="A14" s="313" t="s">
        <v>3603</v>
      </c>
      <c r="B14" s="306">
        <v>1</v>
      </c>
      <c r="C14" s="307" t="s">
        <v>1590</v>
      </c>
      <c r="D14" s="306" t="s">
        <v>3564</v>
      </c>
      <c r="E14" s="308" t="s">
        <v>3556</v>
      </c>
      <c r="F14" s="309" t="s">
        <v>3572</v>
      </c>
      <c r="G14" s="310" t="s">
        <v>3566</v>
      </c>
      <c r="H14" s="311">
        <v>0</v>
      </c>
      <c r="I14" s="312">
        <f t="shared" si="0"/>
        <v>0</v>
      </c>
      <c r="J14" s="303"/>
    </row>
    <row r="15" spans="1:10" ht="57">
      <c r="A15" s="313" t="s">
        <v>3604</v>
      </c>
      <c r="B15" s="306">
        <v>1</v>
      </c>
      <c r="C15" s="307" t="s">
        <v>3554</v>
      </c>
      <c r="D15" s="306" t="s">
        <v>3576</v>
      </c>
      <c r="E15" s="308" t="s">
        <v>3556</v>
      </c>
      <c r="F15" s="309" t="s">
        <v>3577</v>
      </c>
      <c r="G15" s="310" t="s">
        <v>3566</v>
      </c>
      <c r="H15" s="311">
        <v>0</v>
      </c>
      <c r="I15" s="312">
        <f t="shared" si="0"/>
        <v>0</v>
      </c>
      <c r="J15" s="303"/>
    </row>
    <row r="16" spans="1:10">
      <c r="A16" s="313"/>
      <c r="B16" s="306"/>
      <c r="C16" s="307"/>
      <c r="D16" s="306"/>
      <c r="E16" s="314"/>
      <c r="F16" s="315"/>
      <c r="G16" s="316"/>
      <c r="H16" s="317"/>
      <c r="I16" s="318"/>
      <c r="J16" s="303"/>
    </row>
    <row r="17" spans="1:10" s="320" customFormat="1" ht="22.8">
      <c r="A17" s="305" t="s">
        <v>3605</v>
      </c>
      <c r="B17" s="306">
        <v>4</v>
      </c>
      <c r="C17" s="307" t="s">
        <v>3554</v>
      </c>
      <c r="D17" s="306"/>
      <c r="E17" s="308" t="s">
        <v>3556</v>
      </c>
      <c r="F17" s="309" t="s">
        <v>3606</v>
      </c>
      <c r="G17" s="310" t="s">
        <v>3607</v>
      </c>
      <c r="H17" s="311">
        <v>0</v>
      </c>
      <c r="I17" s="312">
        <f>H17*B17</f>
        <v>0</v>
      </c>
      <c r="J17" s="319"/>
    </row>
    <row r="18" spans="1:10" s="320" customFormat="1" ht="22.8">
      <c r="A18" s="305" t="s">
        <v>3605</v>
      </c>
      <c r="B18" s="306">
        <v>1</v>
      </c>
      <c r="C18" s="307" t="s">
        <v>3554</v>
      </c>
      <c r="D18" s="306"/>
      <c r="E18" s="308" t="s">
        <v>3556</v>
      </c>
      <c r="F18" s="309" t="s">
        <v>3608</v>
      </c>
      <c r="G18" s="310" t="s">
        <v>3607</v>
      </c>
      <c r="H18" s="311">
        <v>0</v>
      </c>
      <c r="I18" s="312">
        <f>H18*B18</f>
        <v>0</v>
      </c>
      <c r="J18" s="319"/>
    </row>
    <row r="19" spans="1:10">
      <c r="A19" s="313"/>
      <c r="B19" s="306"/>
      <c r="C19" s="307"/>
      <c r="D19" s="306"/>
      <c r="E19" s="314"/>
      <c r="F19" s="315"/>
      <c r="G19" s="316"/>
      <c r="H19" s="317"/>
      <c r="I19" s="318"/>
      <c r="J19" s="303"/>
    </row>
    <row r="20" spans="1:10" s="320" customFormat="1">
      <c r="A20" s="305" t="s">
        <v>3609</v>
      </c>
      <c r="B20" s="306">
        <v>1</v>
      </c>
      <c r="C20" s="307" t="s">
        <v>1590</v>
      </c>
      <c r="D20" s="306" t="s">
        <v>3610</v>
      </c>
      <c r="E20" s="308" t="s">
        <v>3556</v>
      </c>
      <c r="F20" s="309" t="s">
        <v>3611</v>
      </c>
      <c r="G20" s="310" t="s">
        <v>3612</v>
      </c>
      <c r="H20" s="311">
        <v>0</v>
      </c>
      <c r="I20" s="312">
        <f>H20*B20</f>
        <v>0</v>
      </c>
      <c r="J20" s="319"/>
    </row>
    <row r="21" spans="1:10" s="320" customFormat="1">
      <c r="A21" s="305" t="s">
        <v>3609</v>
      </c>
      <c r="B21" s="306">
        <v>1</v>
      </c>
      <c r="C21" s="307" t="s">
        <v>1590</v>
      </c>
      <c r="D21" s="306"/>
      <c r="E21" s="308" t="s">
        <v>3556</v>
      </c>
      <c r="F21" s="309" t="s">
        <v>3613</v>
      </c>
      <c r="G21" s="310" t="s">
        <v>3612</v>
      </c>
      <c r="H21" s="311">
        <v>0</v>
      </c>
      <c r="I21" s="312">
        <f>H21*B21</f>
        <v>0</v>
      </c>
      <c r="J21" s="319"/>
    </row>
    <row r="22" spans="1:10" s="320" customFormat="1">
      <c r="A22" s="313"/>
      <c r="B22" s="306"/>
      <c r="C22" s="307"/>
      <c r="D22" s="306"/>
      <c r="E22" s="314"/>
      <c r="F22" s="315"/>
      <c r="G22" s="316"/>
      <c r="H22" s="317"/>
      <c r="I22" s="318"/>
      <c r="J22" s="319"/>
    </row>
    <row r="23" spans="1:10" s="320" customFormat="1" ht="22.8">
      <c r="A23" s="313" t="s">
        <v>3614</v>
      </c>
      <c r="B23" s="306">
        <v>7</v>
      </c>
      <c r="C23" s="307" t="s">
        <v>1590</v>
      </c>
      <c r="D23" s="306"/>
      <c r="E23" s="308" t="s">
        <v>3556</v>
      </c>
      <c r="F23" s="309" t="s">
        <v>3615</v>
      </c>
      <c r="G23" s="310" t="s">
        <v>83</v>
      </c>
      <c r="H23" s="311">
        <v>0</v>
      </c>
      <c r="I23" s="312">
        <f>H23*B23</f>
        <v>0</v>
      </c>
      <c r="J23" s="319"/>
    </row>
    <row r="24" spans="1:10" s="320" customFormat="1" ht="45.6">
      <c r="A24" s="305" t="s">
        <v>3616</v>
      </c>
      <c r="B24" s="306">
        <v>1</v>
      </c>
      <c r="C24" s="307" t="s">
        <v>3554</v>
      </c>
      <c r="D24" s="306"/>
      <c r="E24" s="308" t="s">
        <v>3556</v>
      </c>
      <c r="F24" s="309" t="s">
        <v>3617</v>
      </c>
      <c r="G24" s="310" t="s">
        <v>83</v>
      </c>
      <c r="H24" s="311">
        <v>0</v>
      </c>
      <c r="I24" s="312">
        <f>H24*B24</f>
        <v>0</v>
      </c>
      <c r="J24" s="319"/>
    </row>
    <row r="25" spans="1:10" s="320" customFormat="1">
      <c r="A25" s="305" t="s">
        <v>3618</v>
      </c>
      <c r="B25" s="306">
        <v>1</v>
      </c>
      <c r="C25" s="307" t="s">
        <v>3554</v>
      </c>
      <c r="D25" s="306"/>
      <c r="E25" s="308" t="s">
        <v>3556</v>
      </c>
      <c r="F25" s="309" t="s">
        <v>3619</v>
      </c>
      <c r="G25" s="310" t="s">
        <v>83</v>
      </c>
      <c r="H25" s="311">
        <v>0</v>
      </c>
      <c r="I25" s="312">
        <f>H25*B25</f>
        <v>0</v>
      </c>
      <c r="J25" s="319"/>
    </row>
    <row r="26" spans="1:10" s="320" customFormat="1">
      <c r="A26" s="305" t="s">
        <v>3620</v>
      </c>
      <c r="B26" s="306">
        <v>1</v>
      </c>
      <c r="C26" s="307" t="s">
        <v>3554</v>
      </c>
      <c r="D26" s="306"/>
      <c r="E26" s="308" t="s">
        <v>3556</v>
      </c>
      <c r="F26" s="309" t="s">
        <v>3619</v>
      </c>
      <c r="G26" s="310" t="s">
        <v>83</v>
      </c>
      <c r="H26" s="311">
        <v>0</v>
      </c>
      <c r="I26" s="312">
        <f>H26*B26</f>
        <v>0</v>
      </c>
      <c r="J26" s="319"/>
    </row>
    <row r="27" spans="1:10" s="320" customFormat="1">
      <c r="A27" s="313"/>
      <c r="B27" s="306"/>
      <c r="C27" s="307"/>
      <c r="D27" s="306"/>
      <c r="E27" s="314"/>
      <c r="F27" s="315"/>
      <c r="G27" s="316"/>
      <c r="H27" s="317"/>
      <c r="I27" s="318"/>
      <c r="J27" s="319"/>
    </row>
    <row r="28" spans="1:10" s="320" customFormat="1">
      <c r="A28" s="295"/>
      <c r="B28" s="296"/>
      <c r="C28" s="297"/>
      <c r="D28" s="298"/>
      <c r="E28" s="299"/>
      <c r="F28" s="299"/>
      <c r="G28" s="300"/>
      <c r="H28" s="301"/>
      <c r="I28" s="302"/>
      <c r="J28" s="319"/>
    </row>
    <row r="29" spans="1:10" s="320" customFormat="1">
      <c r="A29" s="321"/>
      <c r="B29" s="322">
        <v>450</v>
      </c>
      <c r="C29" s="323" t="s">
        <v>244</v>
      </c>
      <c r="D29" s="324"/>
      <c r="E29" s="314" t="s">
        <v>3578</v>
      </c>
      <c r="F29" s="325" t="s">
        <v>3579</v>
      </c>
      <c r="G29" s="326" t="s">
        <v>3566</v>
      </c>
      <c r="H29" s="317">
        <v>0</v>
      </c>
      <c r="I29" s="318">
        <f t="shared" ref="I29:I35" si="1">H29*B29</f>
        <v>0</v>
      </c>
      <c r="J29" s="319"/>
    </row>
    <row r="30" spans="1:10" s="320" customFormat="1">
      <c r="A30" s="321"/>
      <c r="B30" s="322">
        <v>20</v>
      </c>
      <c r="C30" s="323" t="s">
        <v>244</v>
      </c>
      <c r="D30" s="324"/>
      <c r="E30" s="314" t="s">
        <v>3621</v>
      </c>
      <c r="F30" s="325" t="s">
        <v>3622</v>
      </c>
      <c r="G30" s="381" t="s">
        <v>3612</v>
      </c>
      <c r="H30" s="317">
        <v>0</v>
      </c>
      <c r="I30" s="318">
        <f t="shared" si="1"/>
        <v>0</v>
      </c>
      <c r="J30" s="319"/>
    </row>
    <row r="31" spans="1:10" s="320" customFormat="1" ht="22.8">
      <c r="A31" s="321"/>
      <c r="B31" s="322">
        <v>55</v>
      </c>
      <c r="C31" s="323" t="s">
        <v>244</v>
      </c>
      <c r="D31" s="324"/>
      <c r="E31" s="314" t="s">
        <v>3623</v>
      </c>
      <c r="F31" s="325" t="s">
        <v>3624</v>
      </c>
      <c r="G31" s="381" t="s">
        <v>3607</v>
      </c>
      <c r="H31" s="317">
        <v>0</v>
      </c>
      <c r="I31" s="318">
        <f t="shared" si="1"/>
        <v>0</v>
      </c>
      <c r="J31" s="319"/>
    </row>
    <row r="32" spans="1:10" s="320" customFormat="1">
      <c r="A32" s="321"/>
      <c r="B32" s="322">
        <v>3</v>
      </c>
      <c r="C32" s="323" t="s">
        <v>3554</v>
      </c>
      <c r="D32" s="324"/>
      <c r="E32" s="314" t="s">
        <v>3625</v>
      </c>
      <c r="F32" s="325" t="s">
        <v>3626</v>
      </c>
      <c r="G32" s="381" t="s">
        <v>3627</v>
      </c>
      <c r="H32" s="317">
        <v>0</v>
      </c>
      <c r="I32" s="318">
        <f t="shared" si="1"/>
        <v>0</v>
      </c>
      <c r="J32" s="319"/>
    </row>
    <row r="33" spans="1:10" s="320" customFormat="1">
      <c r="A33" s="321"/>
      <c r="B33" s="322">
        <v>50</v>
      </c>
      <c r="C33" s="323" t="s">
        <v>244</v>
      </c>
      <c r="D33" s="324"/>
      <c r="E33" s="314" t="s">
        <v>3628</v>
      </c>
      <c r="F33" s="325" t="s">
        <v>3629</v>
      </c>
      <c r="G33" s="326" t="s">
        <v>83</v>
      </c>
      <c r="H33" s="317">
        <v>0</v>
      </c>
      <c r="I33" s="318">
        <f t="shared" si="1"/>
        <v>0</v>
      </c>
      <c r="J33" s="319"/>
    </row>
    <row r="34" spans="1:10" s="320" customFormat="1">
      <c r="A34" s="321"/>
      <c r="B34" s="322">
        <v>200</v>
      </c>
      <c r="C34" s="323" t="s">
        <v>244</v>
      </c>
      <c r="D34" s="324"/>
      <c r="E34" s="314" t="s">
        <v>3630</v>
      </c>
      <c r="F34" s="325" t="s">
        <v>3629</v>
      </c>
      <c r="G34" s="326" t="s">
        <v>83</v>
      </c>
      <c r="H34" s="317">
        <v>0</v>
      </c>
      <c r="I34" s="318">
        <f t="shared" si="1"/>
        <v>0</v>
      </c>
      <c r="J34" s="319"/>
    </row>
    <row r="35" spans="1:10">
      <c r="A35" s="321"/>
      <c r="B35" s="306">
        <v>4000</v>
      </c>
      <c r="C35" s="307" t="s">
        <v>244</v>
      </c>
      <c r="D35" s="324"/>
      <c r="E35" s="314" t="s">
        <v>3580</v>
      </c>
      <c r="F35" s="325" t="s">
        <v>3581</v>
      </c>
      <c r="G35" s="326" t="s">
        <v>3558</v>
      </c>
      <c r="H35" s="317">
        <v>0</v>
      </c>
      <c r="I35" s="318">
        <f t="shared" si="1"/>
        <v>0</v>
      </c>
      <c r="J35" s="303"/>
    </row>
    <row r="36" spans="1:10">
      <c r="A36" s="321"/>
      <c r="B36" s="327"/>
      <c r="C36" s="307"/>
      <c r="D36" s="324"/>
      <c r="E36" s="314"/>
      <c r="F36" s="325"/>
      <c r="G36" s="326"/>
      <c r="H36" s="317"/>
      <c r="I36" s="318"/>
      <c r="J36" s="303"/>
    </row>
    <row r="37" spans="1:10" s="320" customFormat="1" ht="45.6">
      <c r="A37" s="321"/>
      <c r="B37" s="306">
        <v>1</v>
      </c>
      <c r="C37" s="307" t="s">
        <v>3554</v>
      </c>
      <c r="D37" s="324"/>
      <c r="E37" s="314"/>
      <c r="F37" s="315" t="s">
        <v>3631</v>
      </c>
      <c r="G37" s="328" t="s">
        <v>3612</v>
      </c>
      <c r="H37" s="329">
        <v>0</v>
      </c>
      <c r="I37" s="330">
        <f>H37*B37</f>
        <v>0</v>
      </c>
      <c r="J37" s="319"/>
    </row>
    <row r="38" spans="1:10" s="320" customFormat="1" ht="57">
      <c r="A38" s="321"/>
      <c r="B38" s="306">
        <v>1</v>
      </c>
      <c r="C38" s="307" t="s">
        <v>3554</v>
      </c>
      <c r="D38" s="324"/>
      <c r="E38" s="314"/>
      <c r="F38" s="315" t="s">
        <v>3632</v>
      </c>
      <c r="G38" s="328" t="s">
        <v>3612</v>
      </c>
      <c r="H38" s="329">
        <v>0</v>
      </c>
      <c r="I38" s="330">
        <f>H38*B38</f>
        <v>0</v>
      </c>
      <c r="J38" s="319"/>
    </row>
    <row r="39" spans="1:10" s="320" customFormat="1" ht="57">
      <c r="A39" s="321"/>
      <c r="B39" s="306">
        <v>1</v>
      </c>
      <c r="C39" s="307" t="s">
        <v>3554</v>
      </c>
      <c r="D39" s="324"/>
      <c r="E39" s="314"/>
      <c r="F39" s="315" t="s">
        <v>3633</v>
      </c>
      <c r="G39" s="328" t="s">
        <v>3612</v>
      </c>
      <c r="H39" s="329">
        <v>0</v>
      </c>
      <c r="I39" s="330">
        <f t="shared" ref="I39:I47" si="2">H39*B39</f>
        <v>0</v>
      </c>
      <c r="J39" s="319"/>
    </row>
    <row r="40" spans="1:10" ht="91.2">
      <c r="A40" s="321"/>
      <c r="B40" s="306">
        <v>1</v>
      </c>
      <c r="C40" s="307" t="s">
        <v>3554</v>
      </c>
      <c r="D40" s="324"/>
      <c r="E40" s="314"/>
      <c r="F40" s="315" t="s">
        <v>3582</v>
      </c>
      <c r="G40" s="328" t="s">
        <v>3558</v>
      </c>
      <c r="H40" s="329">
        <v>0</v>
      </c>
      <c r="I40" s="330">
        <f>H40*B40</f>
        <v>0</v>
      </c>
      <c r="J40" s="303"/>
    </row>
    <row r="41" spans="1:10" ht="34.200000000000003">
      <c r="A41" s="321"/>
      <c r="B41" s="306">
        <v>1</v>
      </c>
      <c r="C41" s="307" t="s">
        <v>3554</v>
      </c>
      <c r="D41" s="324"/>
      <c r="E41" s="314"/>
      <c r="F41" s="315" t="s">
        <v>3583</v>
      </c>
      <c r="G41" s="328" t="s">
        <v>3558</v>
      </c>
      <c r="H41" s="329">
        <v>0</v>
      </c>
      <c r="I41" s="330">
        <f>H41*B41</f>
        <v>0</v>
      </c>
      <c r="J41" s="303"/>
    </row>
    <row r="42" spans="1:10" s="320" customFormat="1" ht="79.8">
      <c r="A42" s="321"/>
      <c r="B42" s="306">
        <v>1</v>
      </c>
      <c r="C42" s="307" t="s">
        <v>3554</v>
      </c>
      <c r="D42" s="324"/>
      <c r="E42" s="314"/>
      <c r="F42" s="315" t="s">
        <v>3634</v>
      </c>
      <c r="G42" s="328" t="s">
        <v>3558</v>
      </c>
      <c r="H42" s="329">
        <v>0</v>
      </c>
      <c r="I42" s="330">
        <f>H42*B42</f>
        <v>0</v>
      </c>
      <c r="J42" s="319"/>
    </row>
    <row r="43" spans="1:10" ht="45.6">
      <c r="A43" s="321"/>
      <c r="B43" s="306">
        <v>1</v>
      </c>
      <c r="C43" s="307" t="s">
        <v>3554</v>
      </c>
      <c r="D43" s="324"/>
      <c r="E43" s="314"/>
      <c r="F43" s="331" t="s">
        <v>3635</v>
      </c>
      <c r="G43" s="332"/>
      <c r="H43" s="329">
        <v>0</v>
      </c>
      <c r="I43" s="330">
        <f t="shared" si="2"/>
        <v>0</v>
      </c>
      <c r="J43" s="303"/>
    </row>
    <row r="44" spans="1:10">
      <c r="A44" s="321"/>
      <c r="B44" s="306">
        <v>1</v>
      </c>
      <c r="C44" s="307" t="s">
        <v>3554</v>
      </c>
      <c r="D44" s="324"/>
      <c r="E44" s="314"/>
      <c r="F44" s="331" t="s">
        <v>3585</v>
      </c>
      <c r="G44" s="332"/>
      <c r="H44" s="329">
        <v>0</v>
      </c>
      <c r="I44" s="330">
        <f t="shared" si="2"/>
        <v>0</v>
      </c>
      <c r="J44" s="303"/>
    </row>
    <row r="45" spans="1:10">
      <c r="A45" s="321"/>
      <c r="B45" s="306">
        <v>1</v>
      </c>
      <c r="C45" s="307" t="s">
        <v>3554</v>
      </c>
      <c r="D45" s="324"/>
      <c r="E45" s="314"/>
      <c r="F45" s="331" t="s">
        <v>3586</v>
      </c>
      <c r="G45" s="332"/>
      <c r="H45" s="329">
        <v>0</v>
      </c>
      <c r="I45" s="330">
        <f t="shared" si="2"/>
        <v>0</v>
      </c>
      <c r="J45" s="303"/>
    </row>
    <row r="46" spans="1:10" ht="57">
      <c r="A46" s="321"/>
      <c r="B46" s="306">
        <v>1</v>
      </c>
      <c r="C46" s="307" t="s">
        <v>3554</v>
      </c>
      <c r="D46" s="324"/>
      <c r="E46" s="314"/>
      <c r="F46" s="331" t="s">
        <v>3587</v>
      </c>
      <c r="G46" s="332"/>
      <c r="H46" s="329">
        <v>0</v>
      </c>
      <c r="I46" s="330">
        <f t="shared" si="2"/>
        <v>0</v>
      </c>
      <c r="J46" s="303"/>
    </row>
    <row r="47" spans="1:10" ht="12" thickBot="1">
      <c r="A47" s="333"/>
      <c r="B47" s="334">
        <v>1</v>
      </c>
      <c r="C47" s="335" t="s">
        <v>3554</v>
      </c>
      <c r="D47" s="336"/>
      <c r="E47" s="337"/>
      <c r="F47" s="338" t="s">
        <v>3588</v>
      </c>
      <c r="G47" s="339"/>
      <c r="H47" s="340">
        <v>0</v>
      </c>
      <c r="I47" s="341">
        <f t="shared" si="2"/>
        <v>0</v>
      </c>
      <c r="J47" s="303"/>
    </row>
    <row r="48" spans="1:10" ht="12" thickTop="1">
      <c r="A48" s="342"/>
      <c r="B48" s="343"/>
      <c r="C48" s="344"/>
      <c r="D48" s="345"/>
      <c r="E48" s="346"/>
      <c r="F48" s="347"/>
      <c r="G48" s="348"/>
      <c r="H48" s="349"/>
      <c r="I48" s="350"/>
      <c r="J48" s="303"/>
    </row>
    <row r="49" spans="1:10" ht="12" thickBot="1">
      <c r="A49" s="351"/>
      <c r="B49" s="352"/>
      <c r="C49" s="353"/>
      <c r="D49" s="354"/>
      <c r="E49" s="355"/>
      <c r="F49" s="356"/>
      <c r="G49" s="357"/>
      <c r="H49" s="358"/>
      <c r="I49" s="359">
        <f>SUM(I7:I47)</f>
        <v>0</v>
      </c>
      <c r="J49" s="303"/>
    </row>
    <row r="50" spans="1:10" ht="12" customHeight="1">
      <c r="A50" s="360"/>
      <c r="B50" s="361"/>
      <c r="C50" s="362"/>
      <c r="D50" s="363"/>
      <c r="E50" s="364"/>
      <c r="F50" s="365"/>
      <c r="G50" s="366"/>
      <c r="H50" s="367"/>
      <c r="I50" s="367"/>
      <c r="J50" s="303"/>
    </row>
    <row r="51" spans="1:10" ht="12" customHeight="1">
      <c r="A51" s="321"/>
      <c r="B51" s="327"/>
      <c r="C51" s="323"/>
      <c r="D51" s="324"/>
      <c r="E51" s="314"/>
      <c r="F51" s="325"/>
      <c r="G51" s="326"/>
      <c r="H51" s="317"/>
      <c r="I51" s="317"/>
      <c r="J51" s="303"/>
    </row>
    <row r="52" spans="1:10">
      <c r="A52" s="321"/>
      <c r="B52" s="327"/>
      <c r="C52" s="323"/>
      <c r="D52" s="324"/>
      <c r="E52" s="314"/>
      <c r="F52" s="368"/>
      <c r="G52" s="328"/>
      <c r="H52" s="317"/>
      <c r="I52" s="317"/>
      <c r="J52" s="303"/>
    </row>
    <row r="53" spans="1:10" ht="12" customHeight="1">
      <c r="A53" s="321"/>
      <c r="B53" s="327"/>
      <c r="C53" s="323"/>
      <c r="D53" s="324"/>
      <c r="E53" s="314"/>
      <c r="F53" s="368"/>
      <c r="G53" s="328"/>
      <c r="H53" s="317"/>
      <c r="I53" s="317"/>
      <c r="J53" s="303"/>
    </row>
    <row r="54" spans="1:10" ht="12" customHeight="1">
      <c r="A54" s="321"/>
      <c r="B54" s="327"/>
      <c r="C54" s="307"/>
      <c r="D54" s="324"/>
      <c r="E54" s="314"/>
      <c r="F54" s="368"/>
      <c r="G54" s="328"/>
      <c r="H54" s="317"/>
      <c r="I54" s="317"/>
      <c r="J54" s="303"/>
    </row>
    <row r="55" spans="1:10" ht="12" customHeight="1">
      <c r="A55" s="321"/>
      <c r="B55" s="327"/>
      <c r="C55" s="307"/>
      <c r="D55" s="324"/>
      <c r="E55" s="314"/>
      <c r="F55" s="368"/>
      <c r="G55" s="328"/>
      <c r="H55" s="317"/>
      <c r="I55" s="317"/>
    </row>
    <row r="56" spans="1:10" ht="12" customHeight="1">
      <c r="A56" s="321"/>
      <c r="B56" s="327"/>
      <c r="C56" s="307"/>
      <c r="D56" s="324"/>
      <c r="E56" s="314"/>
      <c r="F56" s="368"/>
      <c r="G56" s="328"/>
      <c r="H56" s="317"/>
      <c r="I56" s="317"/>
    </row>
    <row r="57" spans="1:10" ht="12" customHeight="1">
      <c r="A57" s="321"/>
      <c r="B57" s="327"/>
      <c r="C57" s="307"/>
      <c r="D57" s="324"/>
      <c r="E57" s="314"/>
      <c r="F57" s="368"/>
      <c r="G57" s="328"/>
      <c r="H57" s="317"/>
      <c r="I57" s="317"/>
    </row>
    <row r="58" spans="1:10" ht="12" customHeight="1">
      <c r="A58" s="321"/>
      <c r="B58" s="327"/>
      <c r="C58" s="307"/>
      <c r="D58" s="324"/>
      <c r="E58" s="314"/>
      <c r="F58" s="368"/>
      <c r="G58" s="328"/>
      <c r="H58" s="317"/>
      <c r="I58" s="317"/>
    </row>
    <row r="59" spans="1:10" ht="12" customHeight="1">
      <c r="A59" s="321"/>
      <c r="B59" s="327"/>
      <c r="C59" s="307"/>
      <c r="D59" s="324"/>
      <c r="E59" s="314"/>
      <c r="F59" s="368"/>
      <c r="G59" s="328"/>
      <c r="H59" s="317"/>
      <c r="I59" s="317"/>
    </row>
    <row r="60" spans="1:10" ht="12" customHeight="1">
      <c r="A60" s="321"/>
      <c r="B60" s="327"/>
      <c r="C60" s="323"/>
      <c r="D60" s="324"/>
      <c r="E60" s="314"/>
      <c r="F60" s="368"/>
      <c r="G60" s="328"/>
      <c r="H60" s="317"/>
      <c r="I60" s="317"/>
    </row>
    <row r="61" spans="1:10" ht="12" customHeight="1">
      <c r="A61" s="321"/>
      <c r="B61" s="327"/>
      <c r="C61" s="323"/>
      <c r="D61" s="324"/>
      <c r="E61" s="314"/>
      <c r="F61" s="368"/>
      <c r="G61" s="328"/>
      <c r="H61" s="317"/>
      <c r="I61" s="317"/>
    </row>
    <row r="62" spans="1:10" ht="12" customHeight="1">
      <c r="A62" s="321"/>
      <c r="B62" s="327"/>
      <c r="C62" s="323"/>
      <c r="D62" s="324"/>
      <c r="E62" s="314"/>
      <c r="F62" s="368"/>
      <c r="G62" s="328"/>
      <c r="H62" s="317"/>
      <c r="I62" s="317"/>
    </row>
    <row r="63" spans="1:10" ht="12" customHeight="1">
      <c r="A63" s="321"/>
      <c r="B63" s="327"/>
      <c r="C63" s="323"/>
      <c r="D63" s="324"/>
      <c r="E63" s="314"/>
      <c r="F63" s="368"/>
      <c r="G63" s="328"/>
      <c r="H63" s="317"/>
      <c r="I63" s="317"/>
    </row>
    <row r="64" spans="1:10" ht="12" customHeight="1">
      <c r="A64" s="321"/>
      <c r="B64" s="327"/>
      <c r="C64" s="323"/>
      <c r="D64" s="324"/>
      <c r="E64" s="314"/>
      <c r="F64" s="368"/>
      <c r="G64" s="328"/>
      <c r="H64" s="317"/>
      <c r="I64" s="317"/>
    </row>
    <row r="65" spans="1:7" ht="12" customHeight="1">
      <c r="A65" s="321"/>
      <c r="B65" s="327"/>
      <c r="C65" s="323"/>
      <c r="D65" s="324"/>
      <c r="E65" s="314"/>
      <c r="F65" s="368"/>
      <c r="G65" s="328"/>
    </row>
    <row r="66" spans="1:7" ht="12" customHeight="1">
      <c r="A66" s="321"/>
      <c r="B66" s="327"/>
      <c r="C66" s="323"/>
      <c r="D66" s="324"/>
      <c r="E66" s="314"/>
      <c r="F66" s="368"/>
      <c r="G66" s="328"/>
    </row>
    <row r="67" spans="1:7" ht="12" customHeight="1">
      <c r="A67" s="321"/>
      <c r="B67" s="327"/>
      <c r="C67" s="323"/>
      <c r="D67" s="324"/>
      <c r="E67" s="314"/>
      <c r="F67" s="368"/>
      <c r="G67" s="328"/>
    </row>
    <row r="68" spans="1:7" ht="12" customHeight="1">
      <c r="A68" s="295"/>
      <c r="B68" s="296"/>
      <c r="C68" s="297"/>
      <c r="D68" s="298"/>
      <c r="E68" s="299"/>
      <c r="F68" s="369"/>
      <c r="G68" s="300"/>
    </row>
    <row r="69" spans="1:7" ht="12" customHeight="1">
      <c r="A69" s="321"/>
      <c r="B69" s="327"/>
      <c r="C69" s="307"/>
      <c r="D69" s="324"/>
      <c r="E69" s="314"/>
      <c r="F69" s="368"/>
      <c r="G69" s="328"/>
    </row>
    <row r="70" spans="1:7" ht="12" customHeight="1">
      <c r="A70" s="321"/>
      <c r="B70" s="327"/>
      <c r="C70" s="307"/>
      <c r="D70" s="324"/>
      <c r="E70" s="314"/>
      <c r="F70" s="368"/>
      <c r="G70" s="328"/>
    </row>
    <row r="71" spans="1:7" ht="12" customHeight="1">
      <c r="A71" s="321"/>
      <c r="B71" s="327"/>
      <c r="C71" s="307"/>
      <c r="D71" s="324"/>
      <c r="E71" s="314"/>
      <c r="F71" s="368"/>
      <c r="G71" s="328"/>
    </row>
    <row r="72" spans="1:7" ht="12" customHeight="1">
      <c r="A72" s="321"/>
      <c r="B72" s="327"/>
      <c r="C72" s="307"/>
      <c r="D72" s="324"/>
      <c r="E72" s="314"/>
      <c r="F72" s="368"/>
      <c r="G72" s="328"/>
    </row>
    <row r="73" spans="1:7" ht="12" customHeight="1">
      <c r="A73" s="321"/>
      <c r="B73" s="327"/>
      <c r="C73" s="307"/>
      <c r="D73" s="324"/>
      <c r="E73" s="314"/>
      <c r="F73" s="368"/>
      <c r="G73" s="328"/>
    </row>
    <row r="74" spans="1:7" ht="12" customHeight="1">
      <c r="A74" s="321"/>
      <c r="B74" s="327"/>
      <c r="C74" s="307"/>
      <c r="D74" s="324"/>
      <c r="E74" s="314"/>
      <c r="F74" s="368"/>
      <c r="G74" s="328"/>
    </row>
    <row r="75" spans="1:7" ht="12" customHeight="1">
      <c r="A75" s="321"/>
      <c r="B75" s="327"/>
      <c r="C75" s="307"/>
      <c r="D75" s="324"/>
      <c r="E75" s="314"/>
      <c r="F75" s="368"/>
      <c r="G75" s="328"/>
    </row>
    <row r="76" spans="1:7" ht="12" customHeight="1">
      <c r="A76" s="321"/>
      <c r="B76" s="327"/>
      <c r="C76" s="307"/>
      <c r="D76" s="324"/>
      <c r="E76" s="314"/>
      <c r="F76" s="368"/>
      <c r="G76" s="328"/>
    </row>
    <row r="77" spans="1:7" ht="12" customHeight="1">
      <c r="A77" s="321"/>
      <c r="B77" s="327"/>
      <c r="C77" s="307"/>
      <c r="D77" s="324"/>
      <c r="E77" s="314"/>
      <c r="F77" s="368"/>
      <c r="G77" s="328"/>
    </row>
    <row r="78" spans="1:7" ht="12" customHeight="1">
      <c r="A78" s="321"/>
      <c r="B78" s="327"/>
      <c r="C78" s="307"/>
      <c r="D78" s="324"/>
      <c r="E78" s="314"/>
      <c r="F78" s="368"/>
      <c r="G78" s="328"/>
    </row>
    <row r="79" spans="1:7" ht="12" customHeight="1">
      <c r="A79" s="321"/>
      <c r="B79" s="327"/>
      <c r="C79" s="307"/>
      <c r="D79" s="324"/>
      <c r="E79" s="314"/>
      <c r="F79" s="368"/>
      <c r="G79" s="328"/>
    </row>
    <row r="80" spans="1:7" ht="12" customHeight="1">
      <c r="A80" s="321"/>
      <c r="B80" s="327"/>
      <c r="C80" s="323"/>
      <c r="D80" s="324"/>
      <c r="E80" s="314"/>
      <c r="F80" s="368"/>
      <c r="G80" s="328"/>
    </row>
    <row r="81" spans="1:9" ht="12" customHeight="1">
      <c r="A81" s="321"/>
      <c r="B81" s="327"/>
      <c r="C81" s="307"/>
      <c r="D81" s="324"/>
      <c r="E81" s="314"/>
      <c r="F81" s="368"/>
      <c r="G81" s="328"/>
    </row>
    <row r="82" spans="1:9" ht="12" customHeight="1">
      <c r="A82" s="321"/>
      <c r="B82" s="327"/>
      <c r="C82" s="307"/>
      <c r="D82" s="324"/>
      <c r="E82" s="314"/>
      <c r="F82" s="368"/>
      <c r="G82" s="328"/>
    </row>
    <row r="83" spans="1:9" ht="12" customHeight="1">
      <c r="A83" s="321"/>
      <c r="B83" s="327"/>
      <c r="C83" s="323"/>
      <c r="D83" s="324"/>
      <c r="E83" s="314"/>
      <c r="F83" s="368"/>
      <c r="G83" s="328"/>
    </row>
    <row r="84" spans="1:9" ht="12" customHeight="1">
      <c r="A84" s="321"/>
      <c r="B84" s="327"/>
      <c r="C84" s="307"/>
      <c r="D84" s="324"/>
      <c r="E84" s="314"/>
      <c r="F84" s="368"/>
      <c r="G84" s="328"/>
    </row>
    <row r="85" spans="1:9" ht="12" customHeight="1">
      <c r="A85" s="321"/>
      <c r="B85" s="327"/>
      <c r="C85" s="323"/>
      <c r="D85" s="324"/>
      <c r="E85" s="314"/>
      <c r="F85" s="368"/>
      <c r="G85" s="328"/>
    </row>
    <row r="86" spans="1:9" ht="12" customHeight="1">
      <c r="A86" s="321"/>
      <c r="B86" s="327"/>
      <c r="C86" s="323"/>
      <c r="D86" s="324"/>
      <c r="E86" s="314"/>
      <c r="F86" s="368"/>
      <c r="G86" s="328"/>
    </row>
    <row r="87" spans="1:9" ht="12" customHeight="1">
      <c r="A87" s="321"/>
      <c r="B87" s="327"/>
      <c r="C87" s="323"/>
      <c r="D87" s="324"/>
      <c r="E87" s="314"/>
      <c r="F87" s="368"/>
      <c r="G87" s="328"/>
    </row>
    <row r="88" spans="1:9" ht="12" customHeight="1">
      <c r="A88" s="321"/>
      <c r="B88" s="327"/>
      <c r="C88" s="323"/>
      <c r="D88" s="324"/>
      <c r="E88" s="314"/>
      <c r="F88" s="368"/>
      <c r="G88" s="328"/>
    </row>
    <row r="89" spans="1:9" ht="12" customHeight="1">
      <c r="A89" s="321"/>
      <c r="B89" s="327"/>
      <c r="C89" s="323"/>
      <c r="D89" s="324"/>
      <c r="E89" s="314"/>
      <c r="F89" s="368"/>
      <c r="G89" s="328"/>
    </row>
    <row r="90" spans="1:9" ht="12" customHeight="1">
      <c r="A90" s="321"/>
      <c r="B90" s="327"/>
      <c r="C90" s="323"/>
      <c r="D90" s="324"/>
      <c r="E90" s="314"/>
      <c r="F90" s="368"/>
      <c r="G90" s="328"/>
      <c r="H90" s="370"/>
      <c r="I90" s="370"/>
    </row>
    <row r="91" spans="1:9" ht="12" customHeight="1">
      <c r="A91" s="321"/>
      <c r="B91" s="327"/>
      <c r="C91" s="323"/>
      <c r="D91" s="324"/>
      <c r="E91" s="314"/>
      <c r="F91" s="368"/>
      <c r="G91" s="328"/>
    </row>
    <row r="92" spans="1:9" ht="12" customHeight="1">
      <c r="A92" s="321"/>
      <c r="B92" s="327"/>
      <c r="C92" s="323"/>
      <c r="D92" s="324"/>
      <c r="E92" s="314"/>
      <c r="F92" s="368"/>
      <c r="G92" s="328"/>
    </row>
    <row r="93" spans="1:9" ht="12" customHeight="1">
      <c r="A93" s="321"/>
      <c r="B93" s="327"/>
      <c r="C93" s="323"/>
      <c r="D93" s="324"/>
      <c r="E93" s="314"/>
      <c r="F93" s="368"/>
      <c r="G93" s="328"/>
    </row>
    <row r="94" spans="1:9" ht="12" customHeight="1">
      <c r="A94" s="321"/>
      <c r="B94" s="327"/>
      <c r="C94" s="323"/>
      <c r="D94" s="324"/>
      <c r="E94" s="314"/>
      <c r="F94" s="368"/>
      <c r="G94" s="328"/>
    </row>
    <row r="95" spans="1:9" s="370" customFormat="1" ht="12" customHeight="1">
      <c r="A95" s="321"/>
      <c r="B95" s="327"/>
      <c r="C95" s="323"/>
      <c r="D95" s="324"/>
      <c r="E95" s="314"/>
      <c r="F95" s="368"/>
      <c r="G95" s="328"/>
      <c r="H95" s="304"/>
      <c r="I95" s="304"/>
    </row>
    <row r="96" spans="1:9" ht="12" customHeight="1">
      <c r="A96" s="321"/>
      <c r="B96" s="327"/>
      <c r="C96" s="323"/>
      <c r="D96" s="324"/>
      <c r="E96" s="314"/>
      <c r="F96" s="368"/>
      <c r="G96" s="328"/>
    </row>
    <row r="97" spans="1:7" ht="12" customHeight="1">
      <c r="A97" s="321"/>
      <c r="B97" s="327"/>
      <c r="C97" s="323"/>
      <c r="D97" s="324"/>
      <c r="E97" s="314"/>
      <c r="F97" s="368"/>
      <c r="G97" s="328"/>
    </row>
    <row r="98" spans="1:7" ht="12" customHeight="1">
      <c r="A98" s="321"/>
      <c r="B98" s="327"/>
      <c r="C98" s="323"/>
      <c r="D98" s="324"/>
      <c r="E98" s="314"/>
      <c r="F98" s="368"/>
      <c r="G98" s="328"/>
    </row>
    <row r="99" spans="1:7" ht="12" customHeight="1">
      <c r="A99" s="321"/>
      <c r="B99" s="327"/>
      <c r="C99" s="323"/>
      <c r="D99" s="324"/>
      <c r="E99" s="314"/>
      <c r="F99" s="368"/>
      <c r="G99" s="328"/>
    </row>
    <row r="100" spans="1:7" ht="12" customHeight="1">
      <c r="A100" s="321"/>
      <c r="B100" s="327"/>
      <c r="C100" s="323"/>
      <c r="D100" s="324"/>
      <c r="E100" s="314"/>
      <c r="F100" s="368"/>
      <c r="G100" s="328"/>
    </row>
    <row r="101" spans="1:7" ht="12" customHeight="1">
      <c r="A101" s="321"/>
      <c r="B101" s="327"/>
      <c r="C101" s="323"/>
      <c r="D101" s="324"/>
      <c r="E101" s="314"/>
      <c r="F101" s="368"/>
      <c r="G101" s="328"/>
    </row>
    <row r="102" spans="1:7" ht="12" customHeight="1">
      <c r="A102" s="321"/>
      <c r="B102" s="327"/>
      <c r="C102" s="323"/>
      <c r="D102" s="324"/>
      <c r="E102" s="314"/>
      <c r="F102" s="368"/>
      <c r="G102" s="328"/>
    </row>
    <row r="103" spans="1:7" ht="12" customHeight="1">
      <c r="A103" s="321"/>
      <c r="B103" s="327"/>
      <c r="C103" s="323"/>
      <c r="D103" s="324"/>
      <c r="E103" s="314"/>
      <c r="F103" s="368"/>
      <c r="G103" s="328"/>
    </row>
    <row r="104" spans="1:7" ht="12" customHeight="1">
      <c r="A104" s="321"/>
      <c r="B104" s="327"/>
      <c r="C104" s="323"/>
      <c r="D104" s="324"/>
      <c r="E104" s="314"/>
      <c r="F104" s="368"/>
      <c r="G104" s="328"/>
    </row>
    <row r="105" spans="1:7" ht="12" customHeight="1">
      <c r="A105" s="321"/>
      <c r="B105" s="327"/>
      <c r="D105" s="324"/>
      <c r="E105" s="314"/>
      <c r="F105" s="368"/>
      <c r="G105" s="328"/>
    </row>
    <row r="106" spans="1:7" ht="12" customHeight="1">
      <c r="A106" s="321"/>
      <c r="B106" s="327"/>
      <c r="D106" s="324"/>
      <c r="E106" s="314"/>
      <c r="F106" s="368"/>
      <c r="G106" s="328"/>
    </row>
    <row r="107" spans="1:7" ht="12" customHeight="1">
      <c r="A107" s="321"/>
      <c r="B107" s="327"/>
      <c r="D107" s="324"/>
      <c r="E107" s="314"/>
      <c r="F107" s="368"/>
      <c r="G107" s="328"/>
    </row>
    <row r="108" spans="1:7" ht="12" customHeight="1">
      <c r="A108" s="321"/>
      <c r="B108" s="327"/>
      <c r="D108" s="324"/>
      <c r="E108" s="314"/>
      <c r="F108" s="368"/>
      <c r="G108" s="328"/>
    </row>
    <row r="109" spans="1:7" ht="12" customHeight="1">
      <c r="A109" s="321"/>
      <c r="B109" s="327"/>
      <c r="D109" s="324"/>
      <c r="E109" s="314"/>
      <c r="F109" s="368"/>
      <c r="G109" s="328"/>
    </row>
    <row r="110" spans="1:7" ht="12" customHeight="1">
      <c r="A110" s="321"/>
      <c r="B110" s="327"/>
      <c r="D110" s="324"/>
      <c r="E110" s="314"/>
      <c r="F110" s="368"/>
      <c r="G110" s="328"/>
    </row>
    <row r="111" spans="1:7" ht="12" customHeight="1">
      <c r="A111" s="321"/>
      <c r="B111" s="327"/>
      <c r="D111" s="324"/>
      <c r="E111" s="314"/>
      <c r="F111" s="368"/>
      <c r="G111" s="328"/>
    </row>
    <row r="112" spans="1:7" ht="12" customHeight="1">
      <c r="A112" s="321"/>
      <c r="B112" s="327"/>
      <c r="D112" s="324"/>
      <c r="E112" s="314"/>
      <c r="F112" s="368"/>
      <c r="G112" s="328"/>
    </row>
    <row r="113" spans="1:7" ht="12" customHeight="1">
      <c r="A113" s="321"/>
      <c r="B113" s="327"/>
      <c r="D113" s="324"/>
      <c r="E113" s="314"/>
      <c r="F113" s="368"/>
      <c r="G113" s="328"/>
    </row>
    <row r="114" spans="1:7" ht="12" customHeight="1">
      <c r="D114" s="324"/>
      <c r="F114" s="368"/>
      <c r="G114" s="328"/>
    </row>
    <row r="115" spans="1:7" ht="12" customHeight="1">
      <c r="B115" s="327"/>
      <c r="D115" s="324"/>
      <c r="F115" s="368"/>
      <c r="G115" s="328"/>
    </row>
    <row r="116" spans="1:7" ht="12" customHeight="1">
      <c r="B116" s="327"/>
      <c r="D116" s="324"/>
      <c r="F116" s="368"/>
      <c r="G116" s="328"/>
    </row>
    <row r="117" spans="1:7" ht="12" customHeight="1">
      <c r="B117" s="327"/>
      <c r="D117" s="324"/>
      <c r="F117" s="368"/>
      <c r="G117" s="328"/>
    </row>
    <row r="118" spans="1:7" ht="12" customHeight="1">
      <c r="B118" s="327"/>
      <c r="D118" s="324"/>
      <c r="F118" s="368"/>
      <c r="G118" s="328"/>
    </row>
    <row r="119" spans="1:7" ht="12" customHeight="1">
      <c r="B119" s="327"/>
      <c r="D119" s="324"/>
      <c r="F119" s="368"/>
      <c r="G119" s="328"/>
    </row>
    <row r="120" spans="1:7" ht="12" customHeight="1">
      <c r="B120" s="327"/>
      <c r="D120" s="324"/>
      <c r="F120" s="368"/>
      <c r="G120" s="328"/>
    </row>
    <row r="121" spans="1:7" ht="12" customHeight="1">
      <c r="B121" s="327"/>
      <c r="D121" s="324"/>
      <c r="F121" s="368"/>
      <c r="G121" s="328"/>
    </row>
    <row r="122" spans="1:7" ht="12" customHeight="1">
      <c r="B122" s="327"/>
      <c r="D122" s="324"/>
      <c r="F122" s="368"/>
      <c r="G122" s="328"/>
    </row>
    <row r="123" spans="1:7" ht="12" customHeight="1">
      <c r="D123" s="324"/>
      <c r="F123" s="368"/>
      <c r="G123" s="328"/>
    </row>
    <row r="124" spans="1:7" ht="12" customHeight="1">
      <c r="A124" s="321"/>
      <c r="B124" s="327"/>
      <c r="C124" s="323"/>
      <c r="D124" s="324"/>
      <c r="E124" s="314"/>
      <c r="F124" s="368"/>
      <c r="G124" s="328"/>
    </row>
    <row r="125" spans="1:7" ht="12" customHeight="1">
      <c r="A125" s="321"/>
      <c r="B125" s="327"/>
      <c r="C125" s="323"/>
      <c r="D125" s="324"/>
      <c r="E125" s="314"/>
      <c r="F125" s="368"/>
      <c r="G125" s="328"/>
    </row>
    <row r="126" spans="1:7" ht="12" customHeight="1">
      <c r="A126" s="321"/>
      <c r="B126" s="327"/>
      <c r="C126" s="323"/>
      <c r="D126" s="324"/>
      <c r="E126" s="314"/>
      <c r="F126" s="368"/>
      <c r="G126" s="328"/>
    </row>
    <row r="127" spans="1:7" ht="12" customHeight="1">
      <c r="A127" s="321"/>
      <c r="B127" s="327"/>
      <c r="C127" s="323"/>
      <c r="D127" s="324"/>
      <c r="E127" s="314"/>
      <c r="F127" s="368"/>
      <c r="G127" s="328"/>
    </row>
    <row r="128" spans="1:7" ht="12" customHeight="1">
      <c r="A128" s="321"/>
      <c r="B128" s="327"/>
      <c r="C128" s="323"/>
      <c r="D128" s="324"/>
      <c r="E128" s="314"/>
      <c r="F128" s="368"/>
      <c r="G128" s="328"/>
    </row>
    <row r="129" spans="1:7" ht="12" customHeight="1">
      <c r="A129" s="295"/>
      <c r="B129" s="296"/>
      <c r="C129" s="297"/>
      <c r="D129" s="298"/>
      <c r="E129" s="299"/>
      <c r="F129" s="369"/>
      <c r="G129" s="300"/>
    </row>
    <row r="130" spans="1:7" ht="12" customHeight="1">
      <c r="A130" s="321"/>
      <c r="B130" s="327"/>
      <c r="C130" s="307"/>
      <c r="D130" s="324"/>
      <c r="E130" s="314"/>
      <c r="F130" s="368"/>
      <c r="G130" s="328"/>
    </row>
    <row r="131" spans="1:7" ht="12" customHeight="1">
      <c r="A131" s="321"/>
      <c r="B131" s="327"/>
      <c r="D131" s="324"/>
      <c r="E131" s="314"/>
      <c r="F131" s="368"/>
      <c r="G131" s="328"/>
    </row>
    <row r="132" spans="1:7" ht="12" customHeight="1">
      <c r="A132" s="321"/>
      <c r="B132" s="327"/>
      <c r="D132" s="324"/>
      <c r="E132" s="314"/>
      <c r="F132" s="368"/>
      <c r="G132" s="328"/>
    </row>
    <row r="133" spans="1:7" ht="12" customHeight="1">
      <c r="A133" s="321"/>
      <c r="B133" s="327"/>
      <c r="D133" s="324"/>
      <c r="E133" s="314"/>
      <c r="F133" s="368"/>
      <c r="G133" s="328"/>
    </row>
    <row r="134" spans="1:7" ht="12" customHeight="1">
      <c r="A134" s="321"/>
      <c r="B134" s="327"/>
      <c r="D134" s="324"/>
      <c r="E134" s="314"/>
      <c r="F134" s="368"/>
      <c r="G134" s="328"/>
    </row>
    <row r="135" spans="1:7" ht="12" customHeight="1">
      <c r="A135" s="321"/>
      <c r="B135" s="327"/>
      <c r="D135" s="324"/>
      <c r="E135" s="314"/>
      <c r="F135" s="368"/>
      <c r="G135" s="328"/>
    </row>
    <row r="136" spans="1:7" ht="12" customHeight="1">
      <c r="D136" s="324"/>
      <c r="F136" s="368"/>
      <c r="G136" s="328"/>
    </row>
    <row r="137" spans="1:7" ht="12" customHeight="1">
      <c r="B137" s="327"/>
      <c r="D137" s="324"/>
      <c r="F137" s="368"/>
      <c r="G137" s="328"/>
    </row>
    <row r="138" spans="1:7" ht="12" customHeight="1">
      <c r="B138" s="327"/>
      <c r="D138" s="324"/>
      <c r="F138" s="368"/>
      <c r="G138" s="328"/>
    </row>
    <row r="139" spans="1:7" ht="12" customHeight="1">
      <c r="B139" s="327"/>
      <c r="D139" s="324"/>
      <c r="F139" s="368"/>
      <c r="G139" s="328"/>
    </row>
    <row r="140" spans="1:7" ht="12" customHeight="1">
      <c r="B140" s="327"/>
      <c r="D140" s="324"/>
      <c r="F140" s="368"/>
      <c r="G140" s="328"/>
    </row>
    <row r="141" spans="1:7" ht="12" customHeight="1">
      <c r="D141" s="324"/>
      <c r="F141" s="368"/>
      <c r="G141" s="328"/>
    </row>
    <row r="142" spans="1:7" ht="12" customHeight="1">
      <c r="B142" s="327"/>
      <c r="D142" s="324"/>
      <c r="F142" s="368"/>
      <c r="G142" s="328"/>
    </row>
    <row r="143" spans="1:7" ht="12" customHeight="1">
      <c r="B143" s="327"/>
      <c r="D143" s="324"/>
      <c r="F143" s="368"/>
      <c r="G143" s="328"/>
    </row>
    <row r="144" spans="1:7" ht="12" customHeight="1">
      <c r="B144" s="327"/>
      <c r="D144" s="324"/>
      <c r="F144" s="368"/>
      <c r="G144" s="328"/>
    </row>
    <row r="145" spans="2:7" ht="12" customHeight="1">
      <c r="B145" s="327"/>
      <c r="D145" s="324"/>
      <c r="F145" s="368"/>
      <c r="G145" s="328"/>
    </row>
    <row r="146" spans="2:7" ht="12" customHeight="1">
      <c r="D146" s="324"/>
      <c r="F146" s="368"/>
      <c r="G146" s="328"/>
    </row>
    <row r="147" spans="2:7" ht="12" customHeight="1">
      <c r="B147" s="327"/>
      <c r="D147" s="324"/>
      <c r="F147" s="368"/>
      <c r="G147" s="328"/>
    </row>
    <row r="148" spans="2:7" ht="12" customHeight="1">
      <c r="B148" s="327"/>
      <c r="D148" s="324"/>
      <c r="F148" s="368"/>
      <c r="G148" s="328"/>
    </row>
    <row r="149" spans="2:7" ht="12" customHeight="1">
      <c r="B149" s="327"/>
      <c r="D149" s="324"/>
      <c r="F149" s="368"/>
      <c r="G149" s="328"/>
    </row>
    <row r="150" spans="2:7" ht="12" customHeight="1">
      <c r="B150" s="327"/>
      <c r="D150" s="324"/>
      <c r="F150" s="368"/>
      <c r="G150" s="328"/>
    </row>
    <row r="151" spans="2:7" ht="12" customHeight="1">
      <c r="B151" s="327"/>
      <c r="D151" s="324"/>
      <c r="F151" s="368"/>
      <c r="G151" s="328"/>
    </row>
    <row r="152" spans="2:7" ht="12" customHeight="1">
      <c r="B152" s="327"/>
      <c r="D152" s="324"/>
      <c r="F152" s="368"/>
      <c r="G152" s="328"/>
    </row>
    <row r="153" spans="2:7" ht="12" customHeight="1">
      <c r="B153" s="327"/>
      <c r="D153" s="324"/>
      <c r="F153" s="368"/>
      <c r="G153" s="328"/>
    </row>
    <row r="154" spans="2:7" ht="12" customHeight="1">
      <c r="B154" s="327"/>
      <c r="D154" s="324"/>
      <c r="F154" s="368"/>
      <c r="G154" s="328"/>
    </row>
    <row r="155" spans="2:7" ht="12" customHeight="1">
      <c r="D155" s="324"/>
      <c r="F155" s="368"/>
      <c r="G155" s="328"/>
    </row>
    <row r="156" spans="2:7" ht="12" customHeight="1">
      <c r="B156" s="327"/>
      <c r="D156" s="324"/>
      <c r="F156" s="368"/>
      <c r="G156" s="328"/>
    </row>
    <row r="157" spans="2:7" ht="12" customHeight="1">
      <c r="B157" s="327"/>
      <c r="D157" s="324"/>
      <c r="F157" s="368"/>
      <c r="G157" s="328"/>
    </row>
    <row r="158" spans="2:7" ht="12" customHeight="1">
      <c r="B158" s="327"/>
      <c r="D158" s="324"/>
      <c r="F158" s="368"/>
      <c r="G158" s="328"/>
    </row>
    <row r="159" spans="2:7" ht="12" customHeight="1">
      <c r="B159" s="327"/>
      <c r="D159" s="324"/>
      <c r="F159" s="368"/>
      <c r="G159" s="328"/>
    </row>
    <row r="160" spans="2:7" ht="12" customHeight="1">
      <c r="D160" s="324"/>
      <c r="F160" s="368"/>
      <c r="G160" s="328"/>
    </row>
    <row r="161" spans="1:7" ht="12" customHeight="1">
      <c r="A161" s="321"/>
      <c r="B161" s="327"/>
      <c r="C161" s="323"/>
      <c r="D161" s="324"/>
      <c r="E161" s="314"/>
      <c r="F161" s="368"/>
      <c r="G161" s="328"/>
    </row>
    <row r="162" spans="1:7" ht="12" customHeight="1">
      <c r="A162" s="321"/>
      <c r="B162" s="327"/>
      <c r="C162" s="323"/>
      <c r="D162" s="324"/>
      <c r="E162" s="314"/>
      <c r="F162" s="368"/>
      <c r="G162" s="328"/>
    </row>
    <row r="163" spans="1:7" ht="12" customHeight="1">
      <c r="A163" s="321"/>
      <c r="B163" s="327"/>
      <c r="C163" s="323"/>
      <c r="D163" s="324"/>
      <c r="E163" s="314"/>
      <c r="F163" s="368"/>
      <c r="G163" s="328"/>
    </row>
    <row r="164" spans="1:7" ht="12" customHeight="1">
      <c r="A164" s="321"/>
      <c r="B164" s="327"/>
      <c r="C164" s="323"/>
      <c r="D164" s="324"/>
      <c r="E164" s="314"/>
      <c r="F164" s="368"/>
      <c r="G164" s="328"/>
    </row>
    <row r="165" spans="1:7" ht="12" customHeight="1">
      <c r="A165" s="321"/>
      <c r="B165" s="327"/>
      <c r="C165" s="323"/>
      <c r="D165" s="324"/>
      <c r="E165" s="314"/>
      <c r="F165" s="368"/>
      <c r="G165" s="328"/>
    </row>
    <row r="166" spans="1:7" ht="12" customHeight="1">
      <c r="A166" s="321"/>
      <c r="B166" s="327"/>
      <c r="C166" s="323"/>
      <c r="D166" s="324"/>
      <c r="E166" s="314"/>
      <c r="F166" s="368"/>
      <c r="G166" s="328"/>
    </row>
    <row r="167" spans="1:7" ht="12" customHeight="1">
      <c r="A167" s="321"/>
      <c r="B167" s="327"/>
      <c r="C167" s="323"/>
      <c r="D167" s="324"/>
      <c r="E167" s="314"/>
      <c r="F167" s="368"/>
      <c r="G167" s="328"/>
    </row>
    <row r="168" spans="1:7" ht="12" customHeight="1">
      <c r="A168" s="321"/>
      <c r="B168" s="327"/>
      <c r="C168" s="323"/>
      <c r="D168" s="324"/>
      <c r="E168" s="314"/>
      <c r="F168" s="368"/>
      <c r="G168" s="328"/>
    </row>
    <row r="169" spans="1:7" ht="12" customHeight="1">
      <c r="A169" s="295"/>
      <c r="B169" s="296"/>
      <c r="C169" s="297"/>
      <c r="D169" s="298"/>
      <c r="E169" s="299"/>
      <c r="F169" s="369"/>
      <c r="G169" s="300"/>
    </row>
    <row r="170" spans="1:7" ht="12" customHeight="1">
      <c r="A170" s="321"/>
      <c r="B170" s="327"/>
      <c r="C170" s="307"/>
      <c r="D170" s="324"/>
      <c r="E170" s="314"/>
      <c r="F170" s="368"/>
      <c r="G170" s="328"/>
    </row>
    <row r="171" spans="1:7" ht="12" customHeight="1">
      <c r="A171" s="321"/>
      <c r="B171" s="327"/>
      <c r="C171" s="307"/>
      <c r="D171" s="324"/>
      <c r="E171" s="314"/>
      <c r="F171" s="368"/>
      <c r="G171" s="328"/>
    </row>
    <row r="172" spans="1:7" ht="12" customHeight="1">
      <c r="A172" s="321"/>
      <c r="B172" s="327"/>
      <c r="C172" s="307"/>
      <c r="D172" s="324"/>
      <c r="E172" s="314"/>
      <c r="F172" s="368"/>
      <c r="G172" s="328"/>
    </row>
    <row r="173" spans="1:7" ht="12" customHeight="1">
      <c r="A173" s="321"/>
      <c r="B173" s="327"/>
      <c r="C173" s="307"/>
      <c r="D173" s="324"/>
      <c r="E173" s="314"/>
      <c r="F173" s="368"/>
      <c r="G173" s="328"/>
    </row>
    <row r="174" spans="1:7" ht="12" customHeight="1">
      <c r="D174" s="324"/>
      <c r="F174" s="368"/>
      <c r="G174" s="328"/>
    </row>
    <row r="175" spans="1:7" ht="12" customHeight="1">
      <c r="B175" s="327"/>
      <c r="D175" s="324"/>
      <c r="F175" s="368"/>
      <c r="G175" s="328"/>
    </row>
    <row r="176" spans="1:7" ht="12" customHeight="1">
      <c r="B176" s="327"/>
      <c r="D176" s="324"/>
      <c r="F176" s="368"/>
      <c r="G176" s="328"/>
    </row>
    <row r="177" spans="1:7" ht="12" customHeight="1">
      <c r="D177" s="324"/>
      <c r="F177" s="368"/>
      <c r="G177" s="328"/>
    </row>
    <row r="178" spans="1:7" ht="12" customHeight="1">
      <c r="B178" s="327"/>
      <c r="D178" s="324"/>
      <c r="F178" s="368"/>
      <c r="G178" s="328"/>
    </row>
    <row r="179" spans="1:7" ht="12" customHeight="1">
      <c r="B179" s="327"/>
      <c r="D179" s="324"/>
      <c r="F179" s="368"/>
      <c r="G179" s="328"/>
    </row>
    <row r="180" spans="1:7" ht="12" customHeight="1">
      <c r="D180" s="324"/>
      <c r="F180" s="368"/>
      <c r="G180" s="328"/>
    </row>
    <row r="181" spans="1:7" ht="12" customHeight="1">
      <c r="A181" s="321"/>
      <c r="B181" s="327"/>
      <c r="C181" s="323"/>
      <c r="D181" s="324"/>
      <c r="E181" s="314"/>
      <c r="F181" s="368"/>
      <c r="G181" s="328"/>
    </row>
    <row r="182" spans="1:7" ht="12" customHeight="1">
      <c r="A182" s="321"/>
      <c r="B182" s="327"/>
      <c r="C182" s="323"/>
      <c r="D182" s="324"/>
      <c r="E182" s="314"/>
      <c r="F182" s="368"/>
      <c r="G182" s="328"/>
    </row>
    <row r="183" spans="1:7" ht="12" customHeight="1">
      <c r="A183" s="321"/>
      <c r="B183" s="327"/>
      <c r="C183" s="323"/>
      <c r="D183" s="324"/>
      <c r="E183" s="314"/>
      <c r="F183" s="368"/>
      <c r="G183" s="328"/>
    </row>
    <row r="184" spans="1:7" ht="12" customHeight="1">
      <c r="A184" s="321"/>
      <c r="B184" s="327"/>
      <c r="C184" s="323"/>
      <c r="D184" s="324"/>
      <c r="E184" s="314"/>
      <c r="F184" s="368"/>
      <c r="G184" s="328"/>
    </row>
    <row r="185" spans="1:7" ht="12" customHeight="1">
      <c r="A185" s="321"/>
      <c r="B185" s="327"/>
      <c r="C185" s="323"/>
      <c r="D185" s="324"/>
      <c r="E185" s="314"/>
      <c r="F185" s="368"/>
      <c r="G185" s="328"/>
    </row>
    <row r="186" spans="1:7" ht="12" customHeight="1">
      <c r="A186" s="321"/>
      <c r="B186" s="327"/>
      <c r="C186" s="323"/>
      <c r="D186" s="324"/>
      <c r="E186" s="314"/>
      <c r="F186" s="368"/>
      <c r="G186" s="328"/>
    </row>
    <row r="187" spans="1:7" ht="12" customHeight="1">
      <c r="A187" s="321"/>
      <c r="B187" s="327"/>
      <c r="C187" s="323"/>
      <c r="D187" s="324"/>
      <c r="E187" s="314"/>
      <c r="F187" s="368"/>
      <c r="G187" s="328"/>
    </row>
    <row r="188" spans="1:7" ht="12" customHeight="1">
      <c r="A188" s="295"/>
      <c r="B188" s="296"/>
      <c r="C188" s="297"/>
      <c r="D188" s="298"/>
      <c r="E188" s="299"/>
      <c r="F188" s="369"/>
      <c r="G188" s="300"/>
    </row>
    <row r="189" spans="1:7" ht="12" customHeight="1">
      <c r="B189" s="327"/>
      <c r="D189" s="324"/>
      <c r="F189" s="375"/>
      <c r="G189" s="376"/>
    </row>
    <row r="190" spans="1:7" ht="12" customHeight="1">
      <c r="B190" s="327"/>
      <c r="D190" s="324"/>
      <c r="F190" s="375"/>
      <c r="G190" s="376"/>
    </row>
    <row r="191" spans="1:7" ht="12" customHeight="1">
      <c r="B191" s="327"/>
      <c r="D191" s="324"/>
      <c r="F191" s="375"/>
      <c r="G191" s="376"/>
    </row>
    <row r="192" spans="1:7" ht="12" customHeight="1">
      <c r="B192" s="327"/>
      <c r="D192" s="324"/>
      <c r="E192" s="314"/>
      <c r="F192" s="375"/>
      <c r="G192" s="376"/>
    </row>
    <row r="193" spans="4:7" ht="12" customHeight="1">
      <c r="D193" s="324"/>
      <c r="F193" s="368"/>
      <c r="G193" s="328"/>
    </row>
    <row r="194" spans="4:7" ht="12" customHeight="1">
      <c r="D194" s="324"/>
      <c r="F194" s="368"/>
      <c r="G194" s="328"/>
    </row>
    <row r="195" spans="4:7" ht="12" customHeight="1">
      <c r="D195" s="324"/>
      <c r="F195" s="368"/>
      <c r="G195" s="328"/>
    </row>
    <row r="196" spans="4:7" ht="12" customHeight="1">
      <c r="D196" s="324"/>
      <c r="E196" s="314"/>
      <c r="F196" s="368"/>
      <c r="G196" s="328"/>
    </row>
    <row r="197" spans="4:7" ht="12" customHeight="1">
      <c r="D197" s="324"/>
      <c r="E197" s="314"/>
      <c r="F197" s="368"/>
      <c r="G197" s="328"/>
    </row>
    <row r="198" spans="4:7" ht="12" customHeight="1">
      <c r="D198" s="324"/>
      <c r="E198" s="314"/>
      <c r="F198" s="368"/>
      <c r="G198" s="328"/>
    </row>
    <row r="199" spans="4:7" ht="12" customHeight="1">
      <c r="D199" s="324"/>
      <c r="E199" s="314"/>
      <c r="F199" s="368"/>
      <c r="G199" s="328"/>
    </row>
    <row r="200" spans="4:7" ht="12" customHeight="1">
      <c r="D200" s="324"/>
      <c r="F200" s="368"/>
      <c r="G200" s="328"/>
    </row>
    <row r="201" spans="4:7" ht="12" customHeight="1">
      <c r="D201" s="324"/>
      <c r="F201" s="368"/>
      <c r="G201" s="328"/>
    </row>
    <row r="202" spans="4:7" ht="12" customHeight="1">
      <c r="D202" s="324"/>
      <c r="F202" s="368"/>
      <c r="G202" s="328"/>
    </row>
    <row r="203" spans="4:7" ht="12" customHeight="1">
      <c r="D203" s="324"/>
      <c r="F203" s="368"/>
      <c r="G203" s="328"/>
    </row>
    <row r="204" spans="4:7" ht="12" customHeight="1">
      <c r="D204" s="324"/>
      <c r="F204" s="368"/>
      <c r="G204" s="328"/>
    </row>
    <row r="205" spans="4:7" ht="12" customHeight="1">
      <c r="D205" s="324"/>
      <c r="F205" s="368"/>
      <c r="G205" s="328"/>
    </row>
    <row r="206" spans="4:7" ht="12" customHeight="1">
      <c r="D206" s="324"/>
      <c r="F206" s="368"/>
      <c r="G206" s="328"/>
    </row>
    <row r="207" spans="4:7" ht="12" customHeight="1">
      <c r="D207" s="324"/>
      <c r="F207" s="368"/>
      <c r="G207" s="328"/>
    </row>
    <row r="208" spans="4:7" ht="12" customHeight="1">
      <c r="D208" s="324"/>
      <c r="F208" s="368"/>
      <c r="G208" s="328"/>
    </row>
    <row r="209" spans="4:7" ht="12" customHeight="1">
      <c r="D209" s="324"/>
      <c r="F209" s="368"/>
      <c r="G209" s="328"/>
    </row>
    <row r="210" spans="4:7" ht="12" customHeight="1">
      <c r="D210" s="324"/>
      <c r="F210" s="368"/>
      <c r="G210" s="328"/>
    </row>
    <row r="211" spans="4:7" ht="12" customHeight="1">
      <c r="D211" s="324"/>
      <c r="F211" s="368"/>
      <c r="G211" s="328"/>
    </row>
    <row r="212" spans="4:7" ht="12" customHeight="1">
      <c r="D212" s="324"/>
      <c r="F212" s="368"/>
      <c r="G212" s="328"/>
    </row>
    <row r="213" spans="4:7" ht="12" customHeight="1">
      <c r="D213" s="324"/>
      <c r="F213" s="368"/>
      <c r="G213" s="328"/>
    </row>
    <row r="214" spans="4:7">
      <c r="D214" s="324"/>
      <c r="F214" s="368"/>
      <c r="G214" s="328"/>
    </row>
    <row r="215" spans="4:7">
      <c r="D215" s="324"/>
      <c r="F215" s="368"/>
      <c r="G215" s="328"/>
    </row>
    <row r="216" spans="4:7">
      <c r="D216" s="324"/>
      <c r="F216" s="368"/>
      <c r="G216" s="328"/>
    </row>
    <row r="217" spans="4:7">
      <c r="D217" s="324"/>
      <c r="F217" s="368"/>
      <c r="G217" s="328"/>
    </row>
    <row r="218" spans="4:7">
      <c r="D218" s="324"/>
      <c r="F218" s="368"/>
      <c r="G218" s="328"/>
    </row>
    <row r="219" spans="4:7">
      <c r="D219" s="324"/>
      <c r="F219" s="368"/>
      <c r="G219" s="328"/>
    </row>
    <row r="220" spans="4:7">
      <c r="D220" s="324"/>
      <c r="F220" s="368"/>
      <c r="G220" s="328"/>
    </row>
    <row r="221" spans="4:7">
      <c r="D221" s="324"/>
      <c r="F221" s="368"/>
      <c r="G221" s="328"/>
    </row>
    <row r="222" spans="4:7">
      <c r="D222" s="324"/>
      <c r="F222" s="368"/>
      <c r="G222" s="328"/>
    </row>
    <row r="223" spans="4:7">
      <c r="D223" s="324"/>
      <c r="F223" s="368"/>
      <c r="G223" s="328"/>
    </row>
    <row r="224" spans="4:7">
      <c r="D224" s="324"/>
      <c r="F224" s="368"/>
      <c r="G224" s="328"/>
    </row>
    <row r="225" spans="4:7">
      <c r="D225" s="324"/>
      <c r="F225" s="368"/>
      <c r="G225" s="328"/>
    </row>
    <row r="226" spans="4:7">
      <c r="D226" s="324"/>
      <c r="F226" s="368"/>
      <c r="G226" s="328"/>
    </row>
    <row r="227" spans="4:7">
      <c r="D227" s="324"/>
      <c r="F227" s="368"/>
      <c r="G227" s="328"/>
    </row>
    <row r="228" spans="4:7">
      <c r="D228" s="324"/>
      <c r="F228" s="368"/>
      <c r="G228" s="328"/>
    </row>
    <row r="229" spans="4:7">
      <c r="D229" s="324"/>
      <c r="F229" s="368"/>
      <c r="G229" s="328"/>
    </row>
    <row r="230" spans="4:7">
      <c r="D230" s="324"/>
      <c r="F230" s="368"/>
      <c r="G230" s="328"/>
    </row>
    <row r="231" spans="4:7">
      <c r="D231" s="324"/>
      <c r="F231" s="368"/>
      <c r="G231" s="328"/>
    </row>
    <row r="232" spans="4:7">
      <c r="D232" s="324"/>
      <c r="F232" s="368"/>
      <c r="G232" s="328"/>
    </row>
    <row r="233" spans="4:7">
      <c r="D233" s="324"/>
      <c r="F233" s="368"/>
      <c r="G233" s="328"/>
    </row>
    <row r="234" spans="4:7">
      <c r="D234" s="324"/>
      <c r="F234" s="368"/>
      <c r="G234" s="328"/>
    </row>
    <row r="235" spans="4:7">
      <c r="D235" s="324"/>
      <c r="F235" s="368"/>
      <c r="G235" s="328"/>
    </row>
    <row r="236" spans="4:7">
      <c r="D236" s="324"/>
      <c r="F236" s="368"/>
      <c r="G236" s="328"/>
    </row>
    <row r="237" spans="4:7">
      <c r="D237" s="324"/>
      <c r="F237" s="368"/>
      <c r="G237" s="328"/>
    </row>
    <row r="238" spans="4:7">
      <c r="D238" s="324"/>
      <c r="F238" s="368"/>
      <c r="G238" s="328"/>
    </row>
    <row r="239" spans="4:7">
      <c r="D239" s="324"/>
      <c r="F239" s="368"/>
      <c r="G239" s="328"/>
    </row>
    <row r="240" spans="4:7">
      <c r="D240" s="324"/>
      <c r="F240" s="368"/>
      <c r="G240" s="328"/>
    </row>
    <row r="241" spans="4:7">
      <c r="D241" s="324"/>
      <c r="F241" s="368"/>
      <c r="G241" s="328"/>
    </row>
    <row r="242" spans="4:7">
      <c r="D242" s="324"/>
      <c r="F242" s="368"/>
      <c r="G242" s="328"/>
    </row>
    <row r="243" spans="4:7">
      <c r="D243" s="324"/>
      <c r="F243" s="368"/>
      <c r="G243" s="328"/>
    </row>
    <row r="244" spans="4:7">
      <c r="D244" s="324"/>
      <c r="F244" s="368"/>
      <c r="G244" s="328"/>
    </row>
    <row r="245" spans="4:7">
      <c r="D245" s="324"/>
      <c r="F245" s="368"/>
      <c r="G245" s="328"/>
    </row>
    <row r="246" spans="4:7">
      <c r="D246" s="324"/>
      <c r="F246" s="368"/>
      <c r="G246" s="328"/>
    </row>
    <row r="247" spans="4:7">
      <c r="D247" s="324"/>
      <c r="F247" s="368"/>
      <c r="G247" s="328"/>
    </row>
    <row r="248" spans="4:7">
      <c r="D248" s="324"/>
      <c r="F248" s="368"/>
      <c r="G248" s="328"/>
    </row>
    <row r="249" spans="4:7">
      <c r="D249" s="324"/>
      <c r="F249" s="368"/>
      <c r="G249" s="328"/>
    </row>
    <row r="250" spans="4:7">
      <c r="D250" s="324"/>
      <c r="F250" s="368"/>
      <c r="G250" s="328"/>
    </row>
    <row r="251" spans="4:7">
      <c r="D251" s="324"/>
      <c r="F251" s="368"/>
      <c r="G251" s="328"/>
    </row>
    <row r="252" spans="4:7">
      <c r="D252" s="324"/>
      <c r="F252" s="368"/>
      <c r="G252" s="328"/>
    </row>
    <row r="253" spans="4:7">
      <c r="D253" s="324"/>
      <c r="F253" s="368"/>
      <c r="G253" s="328"/>
    </row>
    <row r="254" spans="4:7">
      <c r="D254" s="324"/>
      <c r="F254" s="368"/>
      <c r="G254" s="328"/>
    </row>
    <row r="255" spans="4:7">
      <c r="F255" s="375"/>
      <c r="G255" s="376"/>
    </row>
    <row r="256" spans="4:7">
      <c r="F256" s="375"/>
    </row>
  </sheetData>
  <mergeCells count="2">
    <mergeCell ref="A1:G1"/>
    <mergeCell ref="A2:G2"/>
  </mergeCells>
  <printOptions gridLines="1"/>
  <pageMargins left="0.39370078740157483" right="0.39370078740157483" top="0.39370078740157483" bottom="0.31496062992125984" header="0.51181102362204722" footer="0.59055118110236227"/>
  <pageSetup paperSize="9" scale="53" orientation="portrait" r:id="rId1"/>
  <headerFooter>
    <oddFooter>&amp;L&amp;8&amp;F&amp;C&amp;P / &amp;N&amp;R&amp;8 02 / 2019</oddFooter>
  </headerFooter>
  <rowBreaks count="1" manualBreakCount="1">
    <brk id="5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3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91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127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129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ROUND(J140,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ROUND((SUM(BE140:BE633)),  2)</f>
        <v>0</v>
      </c>
      <c r="G35" s="33"/>
      <c r="H35" s="33"/>
      <c r="I35" s="113">
        <v>0.21</v>
      </c>
      <c r="J35" s="112">
        <f>ROUND(((SUM(BE140:BE633))*I35),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ROUND((SUM(BF140:BF633)),  2)</f>
        <v>0</v>
      </c>
      <c r="G36" s="33"/>
      <c r="H36" s="33"/>
      <c r="I36" s="113">
        <v>0.15</v>
      </c>
      <c r="J36" s="112">
        <f>ROUND(((SUM(BF140:BF633))*I36),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ROUND((SUM(BG140:BG633)),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ROUND((SUM(BH140:BH633)),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ROUND((SUM(BI140:BI633)),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127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A.1 - Stavební část 1.PP+1.NP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J140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135</v>
      </c>
      <c r="E99" s="134"/>
      <c r="F99" s="134"/>
      <c r="G99" s="134"/>
      <c r="H99" s="134"/>
      <c r="I99" s="135"/>
      <c r="J99" s="136">
        <f>J141</f>
        <v>0</v>
      </c>
      <c r="L99" s="132"/>
    </row>
    <row r="100" spans="1:47" s="10" customFormat="1" ht="19.95" customHeight="1">
      <c r="B100" s="137"/>
      <c r="D100" s="138" t="s">
        <v>136</v>
      </c>
      <c r="E100" s="139"/>
      <c r="F100" s="139"/>
      <c r="G100" s="139"/>
      <c r="H100" s="139"/>
      <c r="I100" s="140"/>
      <c r="J100" s="141">
        <f>J142</f>
        <v>0</v>
      </c>
      <c r="L100" s="137"/>
    </row>
    <row r="101" spans="1:47" s="10" customFormat="1" ht="19.95" customHeight="1">
      <c r="B101" s="137"/>
      <c r="D101" s="138" t="s">
        <v>137</v>
      </c>
      <c r="E101" s="139"/>
      <c r="F101" s="139"/>
      <c r="G101" s="139"/>
      <c r="H101" s="139"/>
      <c r="I101" s="140"/>
      <c r="J101" s="141">
        <f>J197</f>
        <v>0</v>
      </c>
      <c r="L101" s="137"/>
    </row>
    <row r="102" spans="1:47" s="10" customFormat="1" ht="19.95" customHeight="1">
      <c r="B102" s="137"/>
      <c r="D102" s="138" t="s">
        <v>138</v>
      </c>
      <c r="E102" s="139"/>
      <c r="F102" s="139"/>
      <c r="G102" s="139"/>
      <c r="H102" s="139"/>
      <c r="I102" s="140"/>
      <c r="J102" s="141">
        <f>J254</f>
        <v>0</v>
      </c>
      <c r="L102" s="137"/>
    </row>
    <row r="103" spans="1:47" s="10" customFormat="1" ht="19.95" customHeight="1">
      <c r="B103" s="137"/>
      <c r="D103" s="138" t="s">
        <v>139</v>
      </c>
      <c r="E103" s="139"/>
      <c r="F103" s="139"/>
      <c r="G103" s="139"/>
      <c r="H103" s="139"/>
      <c r="I103" s="140"/>
      <c r="J103" s="141">
        <f>J335</f>
        <v>0</v>
      </c>
      <c r="L103" s="137"/>
    </row>
    <row r="104" spans="1:47" s="10" customFormat="1" ht="19.95" customHeight="1">
      <c r="B104" s="137"/>
      <c r="D104" s="138" t="s">
        <v>140</v>
      </c>
      <c r="E104" s="139"/>
      <c r="F104" s="139"/>
      <c r="G104" s="139"/>
      <c r="H104" s="139"/>
      <c r="I104" s="140"/>
      <c r="J104" s="141">
        <f>J344</f>
        <v>0</v>
      </c>
      <c r="L104" s="137"/>
    </row>
    <row r="105" spans="1:47" s="9" customFormat="1" ht="24.9" customHeight="1">
      <c r="B105" s="132"/>
      <c r="D105" s="133" t="s">
        <v>141</v>
      </c>
      <c r="E105" s="134"/>
      <c r="F105" s="134"/>
      <c r="G105" s="134"/>
      <c r="H105" s="134"/>
      <c r="I105" s="135"/>
      <c r="J105" s="136">
        <f>J346</f>
        <v>0</v>
      </c>
      <c r="L105" s="132"/>
    </row>
    <row r="106" spans="1:47" s="10" customFormat="1" ht="19.95" customHeight="1">
      <c r="B106" s="137"/>
      <c r="D106" s="138" t="s">
        <v>142</v>
      </c>
      <c r="E106" s="139"/>
      <c r="F106" s="139"/>
      <c r="G106" s="139"/>
      <c r="H106" s="139"/>
      <c r="I106" s="140"/>
      <c r="J106" s="141">
        <f>J347</f>
        <v>0</v>
      </c>
      <c r="L106" s="137"/>
    </row>
    <row r="107" spans="1:47" s="10" customFormat="1" ht="19.95" customHeight="1">
      <c r="B107" s="137"/>
      <c r="D107" s="138" t="s">
        <v>143</v>
      </c>
      <c r="E107" s="139"/>
      <c r="F107" s="139"/>
      <c r="G107" s="139"/>
      <c r="H107" s="139"/>
      <c r="I107" s="140"/>
      <c r="J107" s="141">
        <f>J353</f>
        <v>0</v>
      </c>
      <c r="L107" s="137"/>
    </row>
    <row r="108" spans="1:47" s="10" customFormat="1" ht="19.95" customHeight="1">
      <c r="B108" s="137"/>
      <c r="D108" s="138" t="s">
        <v>144</v>
      </c>
      <c r="E108" s="139"/>
      <c r="F108" s="139"/>
      <c r="G108" s="139"/>
      <c r="H108" s="139"/>
      <c r="I108" s="140"/>
      <c r="J108" s="141">
        <f>J376</f>
        <v>0</v>
      </c>
      <c r="L108" s="137"/>
    </row>
    <row r="109" spans="1:47" s="10" customFormat="1" ht="19.95" customHeight="1">
      <c r="B109" s="137"/>
      <c r="D109" s="138" t="s">
        <v>145</v>
      </c>
      <c r="E109" s="139"/>
      <c r="F109" s="139"/>
      <c r="G109" s="139"/>
      <c r="H109" s="139"/>
      <c r="I109" s="140"/>
      <c r="J109" s="141">
        <f>J395</f>
        <v>0</v>
      </c>
      <c r="L109" s="137"/>
    </row>
    <row r="110" spans="1:47" s="10" customFormat="1" ht="19.95" customHeight="1">
      <c r="B110" s="137"/>
      <c r="D110" s="138" t="s">
        <v>146</v>
      </c>
      <c r="E110" s="139"/>
      <c r="F110" s="139"/>
      <c r="G110" s="139"/>
      <c r="H110" s="139"/>
      <c r="I110" s="140"/>
      <c r="J110" s="141">
        <f>J421</f>
        <v>0</v>
      </c>
      <c r="L110" s="137"/>
    </row>
    <row r="111" spans="1:47" s="10" customFormat="1" ht="19.95" customHeight="1">
      <c r="B111" s="137"/>
      <c r="D111" s="138" t="s">
        <v>147</v>
      </c>
      <c r="E111" s="139"/>
      <c r="F111" s="139"/>
      <c r="G111" s="139"/>
      <c r="H111" s="139"/>
      <c r="I111" s="140"/>
      <c r="J111" s="141">
        <f>J502</f>
        <v>0</v>
      </c>
      <c r="L111" s="137"/>
    </row>
    <row r="112" spans="1:47" s="10" customFormat="1" ht="19.95" customHeight="1">
      <c r="B112" s="137"/>
      <c r="D112" s="138" t="s">
        <v>148</v>
      </c>
      <c r="E112" s="139"/>
      <c r="F112" s="139"/>
      <c r="G112" s="139"/>
      <c r="H112" s="139"/>
      <c r="I112" s="140"/>
      <c r="J112" s="141">
        <f>J535</f>
        <v>0</v>
      </c>
      <c r="L112" s="137"/>
    </row>
    <row r="113" spans="1:31" s="10" customFormat="1" ht="19.95" customHeight="1">
      <c r="B113" s="137"/>
      <c r="D113" s="138" t="s">
        <v>149</v>
      </c>
      <c r="E113" s="139"/>
      <c r="F113" s="139"/>
      <c r="G113" s="139"/>
      <c r="H113" s="139"/>
      <c r="I113" s="140"/>
      <c r="J113" s="141">
        <f>J573</f>
        <v>0</v>
      </c>
      <c r="L113" s="137"/>
    </row>
    <row r="114" spans="1:31" s="10" customFormat="1" ht="19.95" customHeight="1">
      <c r="B114" s="137"/>
      <c r="D114" s="138" t="s">
        <v>150</v>
      </c>
      <c r="E114" s="139"/>
      <c r="F114" s="139"/>
      <c r="G114" s="139"/>
      <c r="H114" s="139"/>
      <c r="I114" s="140"/>
      <c r="J114" s="141">
        <f>J590</f>
        <v>0</v>
      </c>
      <c r="L114" s="137"/>
    </row>
    <row r="115" spans="1:31" s="9" customFormat="1" ht="24.9" customHeight="1">
      <c r="B115" s="132"/>
      <c r="D115" s="133" t="s">
        <v>151</v>
      </c>
      <c r="E115" s="134"/>
      <c r="F115" s="134"/>
      <c r="G115" s="134"/>
      <c r="H115" s="134"/>
      <c r="I115" s="135"/>
      <c r="J115" s="136">
        <f>J627</f>
        <v>0</v>
      </c>
      <c r="L115" s="132"/>
    </row>
    <row r="116" spans="1:31" s="9" customFormat="1" ht="24.9" customHeight="1">
      <c r="B116" s="132"/>
      <c r="D116" s="133" t="s">
        <v>152</v>
      </c>
      <c r="E116" s="134"/>
      <c r="F116" s="134"/>
      <c r="G116" s="134"/>
      <c r="H116" s="134"/>
      <c r="I116" s="135"/>
      <c r="J116" s="136">
        <f>J629</f>
        <v>0</v>
      </c>
      <c r="L116" s="132"/>
    </row>
    <row r="117" spans="1:31" s="10" customFormat="1" ht="19.95" customHeight="1">
      <c r="B117" s="137"/>
      <c r="D117" s="138" t="s">
        <v>153</v>
      </c>
      <c r="E117" s="139"/>
      <c r="F117" s="139"/>
      <c r="G117" s="139"/>
      <c r="H117" s="139"/>
      <c r="I117" s="140"/>
      <c r="J117" s="141">
        <f>J630</f>
        <v>0</v>
      </c>
      <c r="L117" s="137"/>
    </row>
    <row r="118" spans="1:31" s="10" customFormat="1" ht="19.95" customHeight="1">
      <c r="B118" s="137"/>
      <c r="D118" s="138" t="s">
        <v>154</v>
      </c>
      <c r="E118" s="139"/>
      <c r="F118" s="139"/>
      <c r="G118" s="139"/>
      <c r="H118" s="139"/>
      <c r="I118" s="140"/>
      <c r="J118" s="141">
        <f>J632</f>
        <v>0</v>
      </c>
      <c r="L118" s="137"/>
    </row>
    <row r="119" spans="1:31" s="2" customFormat="1" ht="21.75" customHeight="1">
      <c r="A119" s="33"/>
      <c r="B119" s="34"/>
      <c r="C119" s="33"/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" customHeight="1">
      <c r="A120" s="33"/>
      <c r="B120" s="48"/>
      <c r="C120" s="49"/>
      <c r="D120" s="49"/>
      <c r="E120" s="49"/>
      <c r="F120" s="49"/>
      <c r="G120" s="49"/>
      <c r="H120" s="49"/>
      <c r="I120" s="126"/>
      <c r="J120" s="49"/>
      <c r="K120" s="49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4" spans="1:31" s="2" customFormat="1" ht="6.9" customHeight="1">
      <c r="A124" s="33"/>
      <c r="B124" s="50"/>
      <c r="C124" s="51"/>
      <c r="D124" s="51"/>
      <c r="E124" s="51"/>
      <c r="F124" s="51"/>
      <c r="G124" s="51"/>
      <c r="H124" s="51"/>
      <c r="I124" s="127"/>
      <c r="J124" s="51"/>
      <c r="K124" s="51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4.9" customHeight="1">
      <c r="A125" s="33"/>
      <c r="B125" s="34"/>
      <c r="C125" s="22" t="s">
        <v>155</v>
      </c>
      <c r="D125" s="33"/>
      <c r="E125" s="33"/>
      <c r="F125" s="33"/>
      <c r="G125" s="33"/>
      <c r="H125" s="33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" customHeight="1">
      <c r="A126" s="33"/>
      <c r="B126" s="34"/>
      <c r="C126" s="33"/>
      <c r="D126" s="33"/>
      <c r="E126" s="33"/>
      <c r="F126" s="33"/>
      <c r="G126" s="33"/>
      <c r="H126" s="33"/>
      <c r="I126" s="102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16</v>
      </c>
      <c r="D127" s="33"/>
      <c r="E127" s="33"/>
      <c r="F127" s="33"/>
      <c r="G127" s="33"/>
      <c r="H127" s="33"/>
      <c r="I127" s="10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3.25" customHeight="1">
      <c r="A128" s="33"/>
      <c r="B128" s="34"/>
      <c r="C128" s="33"/>
      <c r="D128" s="33"/>
      <c r="E128" s="279" t="str">
        <f>E7</f>
        <v>Nástavba a udržovací práce na objektu Městské policie Prahy 8 - AKTUALIZCE</v>
      </c>
      <c r="F128" s="280"/>
      <c r="G128" s="280"/>
      <c r="H128" s="280"/>
      <c r="I128" s="102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" customFormat="1" ht="12" customHeight="1">
      <c r="B129" s="21"/>
      <c r="C129" s="28" t="s">
        <v>126</v>
      </c>
      <c r="I129" s="99"/>
      <c r="L129" s="21"/>
    </row>
    <row r="130" spans="1:65" s="2" customFormat="1" ht="16.5" customHeight="1">
      <c r="A130" s="33"/>
      <c r="B130" s="34"/>
      <c r="C130" s="33"/>
      <c r="D130" s="33"/>
      <c r="E130" s="279" t="s">
        <v>127</v>
      </c>
      <c r="F130" s="281"/>
      <c r="G130" s="281"/>
      <c r="H130" s="281"/>
      <c r="I130" s="10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2" customHeight="1">
      <c r="A131" s="33"/>
      <c r="B131" s="34"/>
      <c r="C131" s="28" t="s">
        <v>128</v>
      </c>
      <c r="D131" s="33"/>
      <c r="E131" s="33"/>
      <c r="F131" s="33"/>
      <c r="G131" s="33"/>
      <c r="H131" s="33"/>
      <c r="I131" s="102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6.5" customHeight="1">
      <c r="A132" s="33"/>
      <c r="B132" s="34"/>
      <c r="C132" s="33"/>
      <c r="D132" s="33"/>
      <c r="E132" s="241" t="str">
        <f>E11</f>
        <v>A.1 - Stavební část 1.PP+1.NP</v>
      </c>
      <c r="F132" s="281"/>
      <c r="G132" s="281"/>
      <c r="H132" s="281"/>
      <c r="I132" s="102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" customHeight="1">
      <c r="A133" s="33"/>
      <c r="B133" s="34"/>
      <c r="C133" s="33"/>
      <c r="D133" s="33"/>
      <c r="E133" s="33"/>
      <c r="F133" s="33"/>
      <c r="G133" s="33"/>
      <c r="H133" s="33"/>
      <c r="I133" s="102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2" customHeight="1">
      <c r="A134" s="33"/>
      <c r="B134" s="34"/>
      <c r="C134" s="28" t="s">
        <v>20</v>
      </c>
      <c r="D134" s="33"/>
      <c r="E134" s="33"/>
      <c r="F134" s="26" t="str">
        <f>F14</f>
        <v>Balabánova 1273/2, Praha-Kobylisy</v>
      </c>
      <c r="G134" s="33"/>
      <c r="H134" s="33"/>
      <c r="I134" s="103" t="s">
        <v>22</v>
      </c>
      <c r="J134" s="56" t="str">
        <f>IF(J14="","",J14)</f>
        <v>26. 8. 2020</v>
      </c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6.9" customHeight="1">
      <c r="A135" s="33"/>
      <c r="B135" s="34"/>
      <c r="C135" s="33"/>
      <c r="D135" s="33"/>
      <c r="E135" s="33"/>
      <c r="F135" s="33"/>
      <c r="G135" s="33"/>
      <c r="H135" s="33"/>
      <c r="I135" s="102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25.65" customHeight="1">
      <c r="A136" s="33"/>
      <c r="B136" s="34"/>
      <c r="C136" s="28" t="s">
        <v>24</v>
      </c>
      <c r="D136" s="33"/>
      <c r="E136" s="33"/>
      <c r="F136" s="26" t="str">
        <f>E17</f>
        <v>Městská část Praha 8, Zenklova 1/35</v>
      </c>
      <c r="G136" s="33"/>
      <c r="H136" s="33"/>
      <c r="I136" s="103" t="s">
        <v>30</v>
      </c>
      <c r="J136" s="31" t="str">
        <f>E23</f>
        <v>ZOAA s.r.o, Hošťálkova 637</v>
      </c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5.15" customHeight="1">
      <c r="A137" s="33"/>
      <c r="B137" s="34"/>
      <c r="C137" s="28" t="s">
        <v>28</v>
      </c>
      <c r="D137" s="33"/>
      <c r="E137" s="33"/>
      <c r="F137" s="26" t="str">
        <f>IF(E20="","",E20)</f>
        <v>Vyplň údaj</v>
      </c>
      <c r="G137" s="33"/>
      <c r="H137" s="33"/>
      <c r="I137" s="103" t="s">
        <v>33</v>
      </c>
      <c r="J137" s="31" t="str">
        <f>E26</f>
        <v>Lenka Jandová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0.35" customHeight="1">
      <c r="A138" s="33"/>
      <c r="B138" s="34"/>
      <c r="C138" s="33"/>
      <c r="D138" s="33"/>
      <c r="E138" s="33"/>
      <c r="F138" s="33"/>
      <c r="G138" s="33"/>
      <c r="H138" s="33"/>
      <c r="I138" s="102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11" customFormat="1" ht="29.25" customHeight="1">
      <c r="A139" s="142"/>
      <c r="B139" s="143"/>
      <c r="C139" s="144" t="s">
        <v>156</v>
      </c>
      <c r="D139" s="145" t="s">
        <v>62</v>
      </c>
      <c r="E139" s="145" t="s">
        <v>58</v>
      </c>
      <c r="F139" s="145" t="s">
        <v>59</v>
      </c>
      <c r="G139" s="145" t="s">
        <v>157</v>
      </c>
      <c r="H139" s="145" t="s">
        <v>158</v>
      </c>
      <c r="I139" s="146" t="s">
        <v>159</v>
      </c>
      <c r="J139" s="147" t="s">
        <v>132</v>
      </c>
      <c r="K139" s="148" t="s">
        <v>160</v>
      </c>
      <c r="L139" s="149"/>
      <c r="M139" s="63" t="s">
        <v>1</v>
      </c>
      <c r="N139" s="64" t="s">
        <v>41</v>
      </c>
      <c r="O139" s="64" t="s">
        <v>161</v>
      </c>
      <c r="P139" s="64" t="s">
        <v>162</v>
      </c>
      <c r="Q139" s="64" t="s">
        <v>163</v>
      </c>
      <c r="R139" s="64" t="s">
        <v>164</v>
      </c>
      <c r="S139" s="64" t="s">
        <v>165</v>
      </c>
      <c r="T139" s="65" t="s">
        <v>166</v>
      </c>
      <c r="U139" s="142"/>
      <c r="V139" s="142"/>
      <c r="W139" s="142"/>
      <c r="X139" s="142"/>
      <c r="Y139" s="142"/>
      <c r="Z139" s="142"/>
      <c r="AA139" s="142"/>
      <c r="AB139" s="142"/>
      <c r="AC139" s="142"/>
      <c r="AD139" s="142"/>
      <c r="AE139" s="142"/>
    </row>
    <row r="140" spans="1:65" s="2" customFormat="1" ht="22.8" customHeight="1">
      <c r="A140" s="33"/>
      <c r="B140" s="34"/>
      <c r="C140" s="70" t="s">
        <v>167</v>
      </c>
      <c r="D140" s="33"/>
      <c r="E140" s="33"/>
      <c r="F140" s="33"/>
      <c r="G140" s="33"/>
      <c r="H140" s="33"/>
      <c r="I140" s="102"/>
      <c r="J140" s="150">
        <f>BK140</f>
        <v>0</v>
      </c>
      <c r="K140" s="33"/>
      <c r="L140" s="34"/>
      <c r="M140" s="66"/>
      <c r="N140" s="57"/>
      <c r="O140" s="67"/>
      <c r="P140" s="151">
        <f>P141+P346+P627+P629</f>
        <v>0</v>
      </c>
      <c r="Q140" s="67"/>
      <c r="R140" s="151">
        <f>R141+R346+R627+R629</f>
        <v>23.575813330000003</v>
      </c>
      <c r="S140" s="67"/>
      <c r="T140" s="152">
        <f>T141+T346+T627+T629</f>
        <v>27.676364480000004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76</v>
      </c>
      <c r="AU140" s="18" t="s">
        <v>134</v>
      </c>
      <c r="BK140" s="153">
        <f>BK141+BK346+BK627+BK629</f>
        <v>0</v>
      </c>
    </row>
    <row r="141" spans="1:65" s="12" customFormat="1" ht="25.95" customHeight="1">
      <c r="B141" s="154"/>
      <c r="D141" s="155" t="s">
        <v>76</v>
      </c>
      <c r="E141" s="156" t="s">
        <v>168</v>
      </c>
      <c r="F141" s="156" t="s">
        <v>169</v>
      </c>
      <c r="I141" s="157"/>
      <c r="J141" s="158">
        <f>BK141</f>
        <v>0</v>
      </c>
      <c r="L141" s="154"/>
      <c r="M141" s="159"/>
      <c r="N141" s="160"/>
      <c r="O141" s="160"/>
      <c r="P141" s="161">
        <f>P142+P197+P254+P335+P344</f>
        <v>0</v>
      </c>
      <c r="Q141" s="160"/>
      <c r="R141" s="161">
        <f>R142+R197+R254+R335+R344</f>
        <v>11.02677916</v>
      </c>
      <c r="S141" s="160"/>
      <c r="T141" s="162">
        <f>T142+T197+T254+T335+T344</f>
        <v>26.231229000000003</v>
      </c>
      <c r="AR141" s="155" t="s">
        <v>84</v>
      </c>
      <c r="AT141" s="163" t="s">
        <v>76</v>
      </c>
      <c r="AU141" s="163" t="s">
        <v>77</v>
      </c>
      <c r="AY141" s="155" t="s">
        <v>170</v>
      </c>
      <c r="BK141" s="164">
        <f>BK142+BK197+BK254+BK335+BK344</f>
        <v>0</v>
      </c>
    </row>
    <row r="142" spans="1:65" s="12" customFormat="1" ht="22.8" customHeight="1">
      <c r="B142" s="154"/>
      <c r="D142" s="155" t="s">
        <v>76</v>
      </c>
      <c r="E142" s="165" t="s">
        <v>171</v>
      </c>
      <c r="F142" s="165" t="s">
        <v>172</v>
      </c>
      <c r="I142" s="157"/>
      <c r="J142" s="166">
        <f>BK142</f>
        <v>0</v>
      </c>
      <c r="L142" s="154"/>
      <c r="M142" s="159"/>
      <c r="N142" s="160"/>
      <c r="O142" s="160"/>
      <c r="P142" s="161">
        <f>SUM(P143:P196)</f>
        <v>0</v>
      </c>
      <c r="Q142" s="160"/>
      <c r="R142" s="161">
        <f>SUM(R143:R196)</f>
        <v>4.4166581000000003</v>
      </c>
      <c r="S142" s="160"/>
      <c r="T142" s="162">
        <f>SUM(T143:T196)</f>
        <v>0</v>
      </c>
      <c r="AR142" s="155" t="s">
        <v>84</v>
      </c>
      <c r="AT142" s="163" t="s">
        <v>76</v>
      </c>
      <c r="AU142" s="163" t="s">
        <v>84</v>
      </c>
      <c r="AY142" s="155" t="s">
        <v>170</v>
      </c>
      <c r="BK142" s="164">
        <f>SUM(BK143:BK196)</f>
        <v>0</v>
      </c>
    </row>
    <row r="143" spans="1:65" s="2" customFormat="1" ht="21.75" customHeight="1">
      <c r="A143" s="33"/>
      <c r="B143" s="167"/>
      <c r="C143" s="168" t="s">
        <v>84</v>
      </c>
      <c r="D143" s="168" t="s">
        <v>173</v>
      </c>
      <c r="E143" s="169" t="s">
        <v>174</v>
      </c>
      <c r="F143" s="170" t="s">
        <v>175</v>
      </c>
      <c r="G143" s="171" t="s">
        <v>176</v>
      </c>
      <c r="H143" s="172">
        <v>0.13600000000000001</v>
      </c>
      <c r="I143" s="173"/>
      <c r="J143" s="174">
        <f>ROUND(I143*H143,2)</f>
        <v>0</v>
      </c>
      <c r="K143" s="175"/>
      <c r="L143" s="34"/>
      <c r="M143" s="176" t="s">
        <v>1</v>
      </c>
      <c r="N143" s="177" t="s">
        <v>42</v>
      </c>
      <c r="O143" s="59"/>
      <c r="P143" s="178">
        <f>O143*H143</f>
        <v>0</v>
      </c>
      <c r="Q143" s="178">
        <v>1.8774999999999999</v>
      </c>
      <c r="R143" s="178">
        <f>Q143*H143</f>
        <v>0.25534000000000001</v>
      </c>
      <c r="S143" s="178">
        <v>0</v>
      </c>
      <c r="T143" s="179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0" t="s">
        <v>177</v>
      </c>
      <c r="AT143" s="180" t="s">
        <v>173</v>
      </c>
      <c r="AU143" s="180" t="s">
        <v>86</v>
      </c>
      <c r="AY143" s="18" t="s">
        <v>170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8" t="s">
        <v>84</v>
      </c>
      <c r="BK143" s="181">
        <f>ROUND(I143*H143,2)</f>
        <v>0</v>
      </c>
      <c r="BL143" s="18" t="s">
        <v>177</v>
      </c>
      <c r="BM143" s="180" t="s">
        <v>178</v>
      </c>
    </row>
    <row r="144" spans="1:65" s="13" customFormat="1" ht="10.199999999999999">
      <c r="B144" s="182"/>
      <c r="D144" s="183" t="s">
        <v>179</v>
      </c>
      <c r="E144" s="184" t="s">
        <v>1</v>
      </c>
      <c r="F144" s="185" t="s">
        <v>180</v>
      </c>
      <c r="H144" s="184" t="s">
        <v>1</v>
      </c>
      <c r="I144" s="186"/>
      <c r="L144" s="182"/>
      <c r="M144" s="187"/>
      <c r="N144" s="188"/>
      <c r="O144" s="188"/>
      <c r="P144" s="188"/>
      <c r="Q144" s="188"/>
      <c r="R144" s="188"/>
      <c r="S144" s="188"/>
      <c r="T144" s="189"/>
      <c r="AT144" s="184" t="s">
        <v>179</v>
      </c>
      <c r="AU144" s="184" t="s">
        <v>86</v>
      </c>
      <c r="AV144" s="13" t="s">
        <v>84</v>
      </c>
      <c r="AW144" s="13" t="s">
        <v>32</v>
      </c>
      <c r="AX144" s="13" t="s">
        <v>77</v>
      </c>
      <c r="AY144" s="184" t="s">
        <v>170</v>
      </c>
    </row>
    <row r="145" spans="1:65" s="14" customFormat="1" ht="10.199999999999999">
      <c r="B145" s="190"/>
      <c r="D145" s="183" t="s">
        <v>179</v>
      </c>
      <c r="E145" s="191" t="s">
        <v>1</v>
      </c>
      <c r="F145" s="192" t="s">
        <v>181</v>
      </c>
      <c r="H145" s="193">
        <v>0.13600000000000001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179</v>
      </c>
      <c r="AU145" s="191" t="s">
        <v>86</v>
      </c>
      <c r="AV145" s="14" t="s">
        <v>86</v>
      </c>
      <c r="AW145" s="14" t="s">
        <v>32</v>
      </c>
      <c r="AX145" s="14" t="s">
        <v>84</v>
      </c>
      <c r="AY145" s="191" t="s">
        <v>170</v>
      </c>
    </row>
    <row r="146" spans="1:65" s="2" customFormat="1" ht="21.75" customHeight="1">
      <c r="A146" s="33"/>
      <c r="B146" s="167"/>
      <c r="C146" s="168" t="s">
        <v>86</v>
      </c>
      <c r="D146" s="168" t="s">
        <v>173</v>
      </c>
      <c r="E146" s="169" t="s">
        <v>182</v>
      </c>
      <c r="F146" s="170" t="s">
        <v>183</v>
      </c>
      <c r="G146" s="171" t="s">
        <v>184</v>
      </c>
      <c r="H146" s="172">
        <v>1.6</v>
      </c>
      <c r="I146" s="173"/>
      <c r="J146" s="174">
        <f>ROUND(I146*H146,2)</f>
        <v>0</v>
      </c>
      <c r="K146" s="175"/>
      <c r="L146" s="34"/>
      <c r="M146" s="176" t="s">
        <v>1</v>
      </c>
      <c r="N146" s="177" t="s">
        <v>42</v>
      </c>
      <c r="O146" s="59"/>
      <c r="P146" s="178">
        <f>O146*H146</f>
        <v>0</v>
      </c>
      <c r="Q146" s="178">
        <v>0.17351</v>
      </c>
      <c r="R146" s="178">
        <f>Q146*H146</f>
        <v>0.27761600000000003</v>
      </c>
      <c r="S146" s="178">
        <v>0</v>
      </c>
      <c r="T146" s="179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0" t="s">
        <v>177</v>
      </c>
      <c r="AT146" s="180" t="s">
        <v>173</v>
      </c>
      <c r="AU146" s="180" t="s">
        <v>86</v>
      </c>
      <c r="AY146" s="18" t="s">
        <v>170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8" t="s">
        <v>84</v>
      </c>
      <c r="BK146" s="181">
        <f>ROUND(I146*H146,2)</f>
        <v>0</v>
      </c>
      <c r="BL146" s="18" t="s">
        <v>177</v>
      </c>
      <c r="BM146" s="180" t="s">
        <v>185</v>
      </c>
    </row>
    <row r="147" spans="1:65" s="13" customFormat="1" ht="10.199999999999999">
      <c r="B147" s="182"/>
      <c r="D147" s="183" t="s">
        <v>179</v>
      </c>
      <c r="E147" s="184" t="s">
        <v>1</v>
      </c>
      <c r="F147" s="185" t="s">
        <v>186</v>
      </c>
      <c r="H147" s="184" t="s">
        <v>1</v>
      </c>
      <c r="I147" s="186"/>
      <c r="L147" s="182"/>
      <c r="M147" s="187"/>
      <c r="N147" s="188"/>
      <c r="O147" s="188"/>
      <c r="P147" s="188"/>
      <c r="Q147" s="188"/>
      <c r="R147" s="188"/>
      <c r="S147" s="188"/>
      <c r="T147" s="189"/>
      <c r="AT147" s="184" t="s">
        <v>179</v>
      </c>
      <c r="AU147" s="184" t="s">
        <v>86</v>
      </c>
      <c r="AV147" s="13" t="s">
        <v>84</v>
      </c>
      <c r="AW147" s="13" t="s">
        <v>32</v>
      </c>
      <c r="AX147" s="13" t="s">
        <v>77</v>
      </c>
      <c r="AY147" s="184" t="s">
        <v>170</v>
      </c>
    </row>
    <row r="148" spans="1:65" s="14" customFormat="1" ht="10.199999999999999">
      <c r="B148" s="190"/>
      <c r="D148" s="183" t="s">
        <v>179</v>
      </c>
      <c r="E148" s="191" t="s">
        <v>1</v>
      </c>
      <c r="F148" s="192" t="s">
        <v>187</v>
      </c>
      <c r="H148" s="193">
        <v>1.6</v>
      </c>
      <c r="I148" s="194"/>
      <c r="L148" s="190"/>
      <c r="M148" s="195"/>
      <c r="N148" s="196"/>
      <c r="O148" s="196"/>
      <c r="P148" s="196"/>
      <c r="Q148" s="196"/>
      <c r="R148" s="196"/>
      <c r="S148" s="196"/>
      <c r="T148" s="197"/>
      <c r="AT148" s="191" t="s">
        <v>179</v>
      </c>
      <c r="AU148" s="191" t="s">
        <v>86</v>
      </c>
      <c r="AV148" s="14" t="s">
        <v>86</v>
      </c>
      <c r="AW148" s="14" t="s">
        <v>32</v>
      </c>
      <c r="AX148" s="14" t="s">
        <v>84</v>
      </c>
      <c r="AY148" s="191" t="s">
        <v>170</v>
      </c>
    </row>
    <row r="149" spans="1:65" s="2" customFormat="1" ht="21.75" customHeight="1">
      <c r="A149" s="33"/>
      <c r="B149" s="167"/>
      <c r="C149" s="168" t="s">
        <v>171</v>
      </c>
      <c r="D149" s="168" t="s">
        <v>173</v>
      </c>
      <c r="E149" s="169" t="s">
        <v>188</v>
      </c>
      <c r="F149" s="170" t="s">
        <v>189</v>
      </c>
      <c r="G149" s="171" t="s">
        <v>190</v>
      </c>
      <c r="H149" s="172">
        <v>0.65800000000000003</v>
      </c>
      <c r="I149" s="173"/>
      <c r="J149" s="174">
        <f>ROUND(I149*H149,2)</f>
        <v>0</v>
      </c>
      <c r="K149" s="175"/>
      <c r="L149" s="34"/>
      <c r="M149" s="176" t="s">
        <v>1</v>
      </c>
      <c r="N149" s="177" t="s">
        <v>42</v>
      </c>
      <c r="O149" s="59"/>
      <c r="P149" s="178">
        <f>O149*H149</f>
        <v>0</v>
      </c>
      <c r="Q149" s="178">
        <v>1.9539999999999998E-2</v>
      </c>
      <c r="R149" s="178">
        <f>Q149*H149</f>
        <v>1.285732E-2</v>
      </c>
      <c r="S149" s="178">
        <v>0</v>
      </c>
      <c r="T149" s="179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177</v>
      </c>
      <c r="AT149" s="180" t="s">
        <v>173</v>
      </c>
      <c r="AU149" s="180" t="s">
        <v>86</v>
      </c>
      <c r="AY149" s="18" t="s">
        <v>170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8" t="s">
        <v>84</v>
      </c>
      <c r="BK149" s="181">
        <f>ROUND(I149*H149,2)</f>
        <v>0</v>
      </c>
      <c r="BL149" s="18" t="s">
        <v>177</v>
      </c>
      <c r="BM149" s="180" t="s">
        <v>191</v>
      </c>
    </row>
    <row r="150" spans="1:65" s="13" customFormat="1" ht="10.199999999999999">
      <c r="B150" s="182"/>
      <c r="D150" s="183" t="s">
        <v>179</v>
      </c>
      <c r="E150" s="184" t="s">
        <v>1</v>
      </c>
      <c r="F150" s="185" t="s">
        <v>192</v>
      </c>
      <c r="H150" s="184" t="s">
        <v>1</v>
      </c>
      <c r="I150" s="186"/>
      <c r="L150" s="182"/>
      <c r="M150" s="187"/>
      <c r="N150" s="188"/>
      <c r="O150" s="188"/>
      <c r="P150" s="188"/>
      <c r="Q150" s="188"/>
      <c r="R150" s="188"/>
      <c r="S150" s="188"/>
      <c r="T150" s="189"/>
      <c r="AT150" s="184" t="s">
        <v>179</v>
      </c>
      <c r="AU150" s="184" t="s">
        <v>86</v>
      </c>
      <c r="AV150" s="13" t="s">
        <v>84</v>
      </c>
      <c r="AW150" s="13" t="s">
        <v>32</v>
      </c>
      <c r="AX150" s="13" t="s">
        <v>77</v>
      </c>
      <c r="AY150" s="184" t="s">
        <v>170</v>
      </c>
    </row>
    <row r="151" spans="1:65" s="14" customFormat="1" ht="10.199999999999999">
      <c r="B151" s="190"/>
      <c r="D151" s="183" t="s">
        <v>179</v>
      </c>
      <c r="E151" s="191" t="s">
        <v>1</v>
      </c>
      <c r="F151" s="192" t="s">
        <v>193</v>
      </c>
      <c r="H151" s="193">
        <v>2.4E-2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179</v>
      </c>
      <c r="AU151" s="191" t="s">
        <v>86</v>
      </c>
      <c r="AV151" s="14" t="s">
        <v>86</v>
      </c>
      <c r="AW151" s="14" t="s">
        <v>32</v>
      </c>
      <c r="AX151" s="14" t="s">
        <v>77</v>
      </c>
      <c r="AY151" s="191" t="s">
        <v>170</v>
      </c>
    </row>
    <row r="152" spans="1:65" s="13" customFormat="1" ht="10.199999999999999">
      <c r="B152" s="182"/>
      <c r="D152" s="183" t="s">
        <v>179</v>
      </c>
      <c r="E152" s="184" t="s">
        <v>1</v>
      </c>
      <c r="F152" s="185" t="s">
        <v>194</v>
      </c>
      <c r="H152" s="184" t="s">
        <v>1</v>
      </c>
      <c r="I152" s="186"/>
      <c r="L152" s="182"/>
      <c r="M152" s="187"/>
      <c r="N152" s="188"/>
      <c r="O152" s="188"/>
      <c r="P152" s="188"/>
      <c r="Q152" s="188"/>
      <c r="R152" s="188"/>
      <c r="S152" s="188"/>
      <c r="T152" s="189"/>
      <c r="AT152" s="184" t="s">
        <v>179</v>
      </c>
      <c r="AU152" s="184" t="s">
        <v>86</v>
      </c>
      <c r="AV152" s="13" t="s">
        <v>84</v>
      </c>
      <c r="AW152" s="13" t="s">
        <v>32</v>
      </c>
      <c r="AX152" s="13" t="s">
        <v>77</v>
      </c>
      <c r="AY152" s="184" t="s">
        <v>170</v>
      </c>
    </row>
    <row r="153" spans="1:65" s="14" customFormat="1" ht="10.199999999999999">
      <c r="B153" s="190"/>
      <c r="D153" s="183" t="s">
        <v>179</v>
      </c>
      <c r="E153" s="191" t="s">
        <v>1</v>
      </c>
      <c r="F153" s="192" t="s">
        <v>195</v>
      </c>
      <c r="H153" s="193">
        <v>0.61199999999999999</v>
      </c>
      <c r="I153" s="194"/>
      <c r="L153" s="190"/>
      <c r="M153" s="195"/>
      <c r="N153" s="196"/>
      <c r="O153" s="196"/>
      <c r="P153" s="196"/>
      <c r="Q153" s="196"/>
      <c r="R153" s="196"/>
      <c r="S153" s="196"/>
      <c r="T153" s="197"/>
      <c r="AT153" s="191" t="s">
        <v>179</v>
      </c>
      <c r="AU153" s="191" t="s">
        <v>86</v>
      </c>
      <c r="AV153" s="14" t="s">
        <v>86</v>
      </c>
      <c r="AW153" s="14" t="s">
        <v>32</v>
      </c>
      <c r="AX153" s="14" t="s">
        <v>77</v>
      </c>
      <c r="AY153" s="191" t="s">
        <v>170</v>
      </c>
    </row>
    <row r="154" spans="1:65" s="13" customFormat="1" ht="10.199999999999999">
      <c r="B154" s="182"/>
      <c r="D154" s="183" t="s">
        <v>179</v>
      </c>
      <c r="E154" s="184" t="s">
        <v>1</v>
      </c>
      <c r="F154" s="185" t="s">
        <v>196</v>
      </c>
      <c r="H154" s="184" t="s">
        <v>1</v>
      </c>
      <c r="I154" s="186"/>
      <c r="L154" s="182"/>
      <c r="M154" s="187"/>
      <c r="N154" s="188"/>
      <c r="O154" s="188"/>
      <c r="P154" s="188"/>
      <c r="Q154" s="188"/>
      <c r="R154" s="188"/>
      <c r="S154" s="188"/>
      <c r="T154" s="189"/>
      <c r="AT154" s="184" t="s">
        <v>179</v>
      </c>
      <c r="AU154" s="184" t="s">
        <v>86</v>
      </c>
      <c r="AV154" s="13" t="s">
        <v>84</v>
      </c>
      <c r="AW154" s="13" t="s">
        <v>32</v>
      </c>
      <c r="AX154" s="13" t="s">
        <v>77</v>
      </c>
      <c r="AY154" s="184" t="s">
        <v>170</v>
      </c>
    </row>
    <row r="155" spans="1:65" s="14" customFormat="1" ht="10.199999999999999">
      <c r="B155" s="190"/>
      <c r="D155" s="183" t="s">
        <v>179</v>
      </c>
      <c r="E155" s="191" t="s">
        <v>1</v>
      </c>
      <c r="F155" s="192" t="s">
        <v>197</v>
      </c>
      <c r="H155" s="193">
        <v>2.1999999999999999E-2</v>
      </c>
      <c r="I155" s="194"/>
      <c r="L155" s="190"/>
      <c r="M155" s="195"/>
      <c r="N155" s="196"/>
      <c r="O155" s="196"/>
      <c r="P155" s="196"/>
      <c r="Q155" s="196"/>
      <c r="R155" s="196"/>
      <c r="S155" s="196"/>
      <c r="T155" s="197"/>
      <c r="AT155" s="191" t="s">
        <v>179</v>
      </c>
      <c r="AU155" s="191" t="s">
        <v>86</v>
      </c>
      <c r="AV155" s="14" t="s">
        <v>86</v>
      </c>
      <c r="AW155" s="14" t="s">
        <v>32</v>
      </c>
      <c r="AX155" s="14" t="s">
        <v>77</v>
      </c>
      <c r="AY155" s="191" t="s">
        <v>170</v>
      </c>
    </row>
    <row r="156" spans="1:65" s="15" customFormat="1" ht="10.199999999999999">
      <c r="B156" s="198"/>
      <c r="D156" s="183" t="s">
        <v>179</v>
      </c>
      <c r="E156" s="199" t="s">
        <v>1</v>
      </c>
      <c r="F156" s="200" t="s">
        <v>198</v>
      </c>
      <c r="H156" s="201">
        <v>0.65800000000000003</v>
      </c>
      <c r="I156" s="202"/>
      <c r="L156" s="198"/>
      <c r="M156" s="203"/>
      <c r="N156" s="204"/>
      <c r="O156" s="204"/>
      <c r="P156" s="204"/>
      <c r="Q156" s="204"/>
      <c r="R156" s="204"/>
      <c r="S156" s="204"/>
      <c r="T156" s="205"/>
      <c r="AT156" s="199" t="s">
        <v>179</v>
      </c>
      <c r="AU156" s="199" t="s">
        <v>86</v>
      </c>
      <c r="AV156" s="15" t="s">
        <v>177</v>
      </c>
      <c r="AW156" s="15" t="s">
        <v>32</v>
      </c>
      <c r="AX156" s="15" t="s">
        <v>84</v>
      </c>
      <c r="AY156" s="199" t="s">
        <v>170</v>
      </c>
    </row>
    <row r="157" spans="1:65" s="2" customFormat="1" ht="16.5" customHeight="1">
      <c r="A157" s="33"/>
      <c r="B157" s="167"/>
      <c r="C157" s="206" t="s">
        <v>177</v>
      </c>
      <c r="D157" s="206" t="s">
        <v>199</v>
      </c>
      <c r="E157" s="207" t="s">
        <v>200</v>
      </c>
      <c r="F157" s="208" t="s">
        <v>201</v>
      </c>
      <c r="G157" s="209" t="s">
        <v>190</v>
      </c>
      <c r="H157" s="210">
        <v>0.33700000000000002</v>
      </c>
      <c r="I157" s="211"/>
      <c r="J157" s="212">
        <f>ROUND(I157*H157,2)</f>
        <v>0</v>
      </c>
      <c r="K157" s="213"/>
      <c r="L157" s="214"/>
      <c r="M157" s="215" t="s">
        <v>1</v>
      </c>
      <c r="N157" s="216" t="s">
        <v>42</v>
      </c>
      <c r="O157" s="59"/>
      <c r="P157" s="178">
        <f>O157*H157</f>
        <v>0</v>
      </c>
      <c r="Q157" s="178">
        <v>1</v>
      </c>
      <c r="R157" s="178">
        <f>Q157*H157</f>
        <v>0.33700000000000002</v>
      </c>
      <c r="S157" s="178">
        <v>0</v>
      </c>
      <c r="T157" s="17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0" t="s">
        <v>202</v>
      </c>
      <c r="AT157" s="180" t="s">
        <v>199</v>
      </c>
      <c r="AU157" s="180" t="s">
        <v>86</v>
      </c>
      <c r="AY157" s="18" t="s">
        <v>170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8" t="s">
        <v>84</v>
      </c>
      <c r="BK157" s="181">
        <f>ROUND(I157*H157,2)</f>
        <v>0</v>
      </c>
      <c r="BL157" s="18" t="s">
        <v>177</v>
      </c>
      <c r="BM157" s="180" t="s">
        <v>203</v>
      </c>
    </row>
    <row r="158" spans="1:65" s="14" customFormat="1" ht="10.199999999999999">
      <c r="B158" s="190"/>
      <c r="D158" s="183" t="s">
        <v>179</v>
      </c>
      <c r="E158" s="191" t="s">
        <v>1</v>
      </c>
      <c r="F158" s="192" t="s">
        <v>204</v>
      </c>
      <c r="H158" s="193">
        <v>0.33700000000000002</v>
      </c>
      <c r="I158" s="194"/>
      <c r="L158" s="190"/>
      <c r="M158" s="195"/>
      <c r="N158" s="196"/>
      <c r="O158" s="196"/>
      <c r="P158" s="196"/>
      <c r="Q158" s="196"/>
      <c r="R158" s="196"/>
      <c r="S158" s="196"/>
      <c r="T158" s="197"/>
      <c r="AT158" s="191" t="s">
        <v>179</v>
      </c>
      <c r="AU158" s="191" t="s">
        <v>86</v>
      </c>
      <c r="AV158" s="14" t="s">
        <v>86</v>
      </c>
      <c r="AW158" s="14" t="s">
        <v>32</v>
      </c>
      <c r="AX158" s="14" t="s">
        <v>84</v>
      </c>
      <c r="AY158" s="191" t="s">
        <v>170</v>
      </c>
    </row>
    <row r="159" spans="1:65" s="2" customFormat="1" ht="21.75" customHeight="1">
      <c r="A159" s="33"/>
      <c r="B159" s="167"/>
      <c r="C159" s="206" t="s">
        <v>205</v>
      </c>
      <c r="D159" s="206" t="s">
        <v>199</v>
      </c>
      <c r="E159" s="207" t="s">
        <v>206</v>
      </c>
      <c r="F159" s="208" t="s">
        <v>207</v>
      </c>
      <c r="G159" s="209" t="s">
        <v>190</v>
      </c>
      <c r="H159" s="210">
        <v>2.5999999999999999E-2</v>
      </c>
      <c r="I159" s="211"/>
      <c r="J159" s="212">
        <f>ROUND(I159*H159,2)</f>
        <v>0</v>
      </c>
      <c r="K159" s="213"/>
      <c r="L159" s="214"/>
      <c r="M159" s="215" t="s">
        <v>1</v>
      </c>
      <c r="N159" s="216" t="s">
        <v>42</v>
      </c>
      <c r="O159" s="59"/>
      <c r="P159" s="178">
        <f>O159*H159</f>
        <v>0</v>
      </c>
      <c r="Q159" s="178">
        <v>1</v>
      </c>
      <c r="R159" s="178">
        <f>Q159*H159</f>
        <v>2.5999999999999999E-2</v>
      </c>
      <c r="S159" s="178">
        <v>0</v>
      </c>
      <c r="T159" s="179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0" t="s">
        <v>202</v>
      </c>
      <c r="AT159" s="180" t="s">
        <v>199</v>
      </c>
      <c r="AU159" s="180" t="s">
        <v>86</v>
      </c>
      <c r="AY159" s="18" t="s">
        <v>170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8" t="s">
        <v>84</v>
      </c>
      <c r="BK159" s="181">
        <f>ROUND(I159*H159,2)</f>
        <v>0</v>
      </c>
      <c r="BL159" s="18" t="s">
        <v>177</v>
      </c>
      <c r="BM159" s="180" t="s">
        <v>208</v>
      </c>
    </row>
    <row r="160" spans="1:65" s="14" customFormat="1" ht="10.199999999999999">
      <c r="B160" s="190"/>
      <c r="D160" s="183" t="s">
        <v>179</v>
      </c>
      <c r="E160" s="191" t="s">
        <v>1</v>
      </c>
      <c r="F160" s="192" t="s">
        <v>209</v>
      </c>
      <c r="H160" s="193">
        <v>2.5999999999999999E-2</v>
      </c>
      <c r="I160" s="194"/>
      <c r="L160" s="190"/>
      <c r="M160" s="195"/>
      <c r="N160" s="196"/>
      <c r="O160" s="196"/>
      <c r="P160" s="196"/>
      <c r="Q160" s="196"/>
      <c r="R160" s="196"/>
      <c r="S160" s="196"/>
      <c r="T160" s="197"/>
      <c r="AT160" s="191" t="s">
        <v>179</v>
      </c>
      <c r="AU160" s="191" t="s">
        <v>86</v>
      </c>
      <c r="AV160" s="14" t="s">
        <v>86</v>
      </c>
      <c r="AW160" s="14" t="s">
        <v>32</v>
      </c>
      <c r="AX160" s="14" t="s">
        <v>84</v>
      </c>
      <c r="AY160" s="191" t="s">
        <v>170</v>
      </c>
    </row>
    <row r="161" spans="1:65" s="2" customFormat="1" ht="16.5" customHeight="1">
      <c r="A161" s="33"/>
      <c r="B161" s="167"/>
      <c r="C161" s="206" t="s">
        <v>210</v>
      </c>
      <c r="D161" s="206" t="s">
        <v>199</v>
      </c>
      <c r="E161" s="207" t="s">
        <v>211</v>
      </c>
      <c r="F161" s="208" t="s">
        <v>212</v>
      </c>
      <c r="G161" s="209" t="s">
        <v>190</v>
      </c>
      <c r="H161" s="210">
        <v>2.4E-2</v>
      </c>
      <c r="I161" s="211"/>
      <c r="J161" s="212">
        <f>ROUND(I161*H161,2)</f>
        <v>0</v>
      </c>
      <c r="K161" s="213"/>
      <c r="L161" s="214"/>
      <c r="M161" s="215" t="s">
        <v>1</v>
      </c>
      <c r="N161" s="216" t="s">
        <v>42</v>
      </c>
      <c r="O161" s="59"/>
      <c r="P161" s="178">
        <f>O161*H161</f>
        <v>0</v>
      </c>
      <c r="Q161" s="178">
        <v>1</v>
      </c>
      <c r="R161" s="178">
        <f>Q161*H161</f>
        <v>2.4E-2</v>
      </c>
      <c r="S161" s="178">
        <v>0</v>
      </c>
      <c r="T161" s="17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202</v>
      </c>
      <c r="AT161" s="180" t="s">
        <v>199</v>
      </c>
      <c r="AU161" s="180" t="s">
        <v>86</v>
      </c>
      <c r="AY161" s="18" t="s">
        <v>170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8" t="s">
        <v>84</v>
      </c>
      <c r="BK161" s="181">
        <f>ROUND(I161*H161,2)</f>
        <v>0</v>
      </c>
      <c r="BL161" s="18" t="s">
        <v>177</v>
      </c>
      <c r="BM161" s="180" t="s">
        <v>213</v>
      </c>
    </row>
    <row r="162" spans="1:65" s="14" customFormat="1" ht="10.199999999999999">
      <c r="B162" s="190"/>
      <c r="D162" s="183" t="s">
        <v>179</v>
      </c>
      <c r="E162" s="191" t="s">
        <v>1</v>
      </c>
      <c r="F162" s="192" t="s">
        <v>214</v>
      </c>
      <c r="H162" s="193">
        <v>2.4E-2</v>
      </c>
      <c r="I162" s="194"/>
      <c r="L162" s="190"/>
      <c r="M162" s="195"/>
      <c r="N162" s="196"/>
      <c r="O162" s="196"/>
      <c r="P162" s="196"/>
      <c r="Q162" s="196"/>
      <c r="R162" s="196"/>
      <c r="S162" s="196"/>
      <c r="T162" s="197"/>
      <c r="AT162" s="191" t="s">
        <v>179</v>
      </c>
      <c r="AU162" s="191" t="s">
        <v>86</v>
      </c>
      <c r="AV162" s="14" t="s">
        <v>86</v>
      </c>
      <c r="AW162" s="14" t="s">
        <v>32</v>
      </c>
      <c r="AX162" s="14" t="s">
        <v>84</v>
      </c>
      <c r="AY162" s="191" t="s">
        <v>170</v>
      </c>
    </row>
    <row r="163" spans="1:65" s="2" customFormat="1" ht="21.75" customHeight="1">
      <c r="A163" s="33"/>
      <c r="B163" s="167"/>
      <c r="C163" s="168" t="s">
        <v>215</v>
      </c>
      <c r="D163" s="168" t="s">
        <v>173</v>
      </c>
      <c r="E163" s="169" t="s">
        <v>216</v>
      </c>
      <c r="F163" s="170" t="s">
        <v>217</v>
      </c>
      <c r="G163" s="171" t="s">
        <v>184</v>
      </c>
      <c r="H163" s="172">
        <v>3.2</v>
      </c>
      <c r="I163" s="173"/>
      <c r="J163" s="174">
        <f>ROUND(I163*H163,2)</f>
        <v>0</v>
      </c>
      <c r="K163" s="175"/>
      <c r="L163" s="34"/>
      <c r="M163" s="176" t="s">
        <v>1</v>
      </c>
      <c r="N163" s="177" t="s">
        <v>42</v>
      </c>
      <c r="O163" s="59"/>
      <c r="P163" s="178">
        <f>O163*H163</f>
        <v>0</v>
      </c>
      <c r="Q163" s="178">
        <v>7.2969999999999993E-2</v>
      </c>
      <c r="R163" s="178">
        <f>Q163*H163</f>
        <v>0.23350399999999999</v>
      </c>
      <c r="S163" s="178">
        <v>0</v>
      </c>
      <c r="T163" s="179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0" t="s">
        <v>177</v>
      </c>
      <c r="AT163" s="180" t="s">
        <v>173</v>
      </c>
      <c r="AU163" s="180" t="s">
        <v>86</v>
      </c>
      <c r="AY163" s="18" t="s">
        <v>170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8" t="s">
        <v>84</v>
      </c>
      <c r="BK163" s="181">
        <f>ROUND(I163*H163,2)</f>
        <v>0</v>
      </c>
      <c r="BL163" s="18" t="s">
        <v>177</v>
      </c>
      <c r="BM163" s="180" t="s">
        <v>218</v>
      </c>
    </row>
    <row r="164" spans="1:65" s="13" customFormat="1" ht="10.199999999999999">
      <c r="B164" s="182"/>
      <c r="D164" s="183" t="s">
        <v>179</v>
      </c>
      <c r="E164" s="184" t="s">
        <v>1</v>
      </c>
      <c r="F164" s="185" t="s">
        <v>219</v>
      </c>
      <c r="H164" s="184" t="s">
        <v>1</v>
      </c>
      <c r="I164" s="186"/>
      <c r="L164" s="182"/>
      <c r="M164" s="187"/>
      <c r="N164" s="188"/>
      <c r="O164" s="188"/>
      <c r="P164" s="188"/>
      <c r="Q164" s="188"/>
      <c r="R164" s="188"/>
      <c r="S164" s="188"/>
      <c r="T164" s="189"/>
      <c r="AT164" s="184" t="s">
        <v>179</v>
      </c>
      <c r="AU164" s="184" t="s">
        <v>86</v>
      </c>
      <c r="AV164" s="13" t="s">
        <v>84</v>
      </c>
      <c r="AW164" s="13" t="s">
        <v>32</v>
      </c>
      <c r="AX164" s="13" t="s">
        <v>77</v>
      </c>
      <c r="AY164" s="184" t="s">
        <v>170</v>
      </c>
    </row>
    <row r="165" spans="1:65" s="14" customFormat="1" ht="10.199999999999999">
      <c r="B165" s="190"/>
      <c r="D165" s="183" t="s">
        <v>179</v>
      </c>
      <c r="E165" s="191" t="s">
        <v>1</v>
      </c>
      <c r="F165" s="192" t="s">
        <v>220</v>
      </c>
      <c r="H165" s="193">
        <v>3.2</v>
      </c>
      <c r="I165" s="194"/>
      <c r="L165" s="190"/>
      <c r="M165" s="195"/>
      <c r="N165" s="196"/>
      <c r="O165" s="196"/>
      <c r="P165" s="196"/>
      <c r="Q165" s="196"/>
      <c r="R165" s="196"/>
      <c r="S165" s="196"/>
      <c r="T165" s="197"/>
      <c r="AT165" s="191" t="s">
        <v>179</v>
      </c>
      <c r="AU165" s="191" t="s">
        <v>86</v>
      </c>
      <c r="AV165" s="14" t="s">
        <v>86</v>
      </c>
      <c r="AW165" s="14" t="s">
        <v>32</v>
      </c>
      <c r="AX165" s="14" t="s">
        <v>77</v>
      </c>
      <c r="AY165" s="191" t="s">
        <v>170</v>
      </c>
    </row>
    <row r="166" spans="1:65" s="16" customFormat="1" ht="10.199999999999999">
      <c r="B166" s="217"/>
      <c r="D166" s="183" t="s">
        <v>179</v>
      </c>
      <c r="E166" s="218" t="s">
        <v>1</v>
      </c>
      <c r="F166" s="219" t="s">
        <v>221</v>
      </c>
      <c r="H166" s="220">
        <v>3.2</v>
      </c>
      <c r="I166" s="221"/>
      <c r="L166" s="217"/>
      <c r="M166" s="222"/>
      <c r="N166" s="223"/>
      <c r="O166" s="223"/>
      <c r="P166" s="223"/>
      <c r="Q166" s="223"/>
      <c r="R166" s="223"/>
      <c r="S166" s="223"/>
      <c r="T166" s="224"/>
      <c r="AT166" s="218" t="s">
        <v>179</v>
      </c>
      <c r="AU166" s="218" t="s">
        <v>86</v>
      </c>
      <c r="AV166" s="16" t="s">
        <v>171</v>
      </c>
      <c r="AW166" s="16" t="s">
        <v>32</v>
      </c>
      <c r="AX166" s="16" t="s">
        <v>84</v>
      </c>
      <c r="AY166" s="218" t="s">
        <v>170</v>
      </c>
    </row>
    <row r="167" spans="1:65" s="2" customFormat="1" ht="21.75" customHeight="1">
      <c r="A167" s="33"/>
      <c r="B167" s="167"/>
      <c r="C167" s="168" t="s">
        <v>202</v>
      </c>
      <c r="D167" s="168" t="s">
        <v>173</v>
      </c>
      <c r="E167" s="169" t="s">
        <v>222</v>
      </c>
      <c r="F167" s="170" t="s">
        <v>223</v>
      </c>
      <c r="G167" s="171" t="s">
        <v>184</v>
      </c>
      <c r="H167" s="172">
        <v>2.8279999999999998</v>
      </c>
      <c r="I167" s="173"/>
      <c r="J167" s="174">
        <f>ROUND(I167*H167,2)</f>
        <v>0</v>
      </c>
      <c r="K167" s="175"/>
      <c r="L167" s="34"/>
      <c r="M167" s="176" t="s">
        <v>1</v>
      </c>
      <c r="N167" s="177" t="s">
        <v>42</v>
      </c>
      <c r="O167" s="59"/>
      <c r="P167" s="178">
        <f>O167*H167</f>
        <v>0</v>
      </c>
      <c r="Q167" s="178">
        <v>0.11085</v>
      </c>
      <c r="R167" s="178">
        <f>Q167*H167</f>
        <v>0.31348379999999998</v>
      </c>
      <c r="S167" s="178">
        <v>0</v>
      </c>
      <c r="T167" s="17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177</v>
      </c>
      <c r="AT167" s="180" t="s">
        <v>173</v>
      </c>
      <c r="AU167" s="180" t="s">
        <v>86</v>
      </c>
      <c r="AY167" s="18" t="s">
        <v>170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84</v>
      </c>
      <c r="BK167" s="181">
        <f>ROUND(I167*H167,2)</f>
        <v>0</v>
      </c>
      <c r="BL167" s="18" t="s">
        <v>177</v>
      </c>
      <c r="BM167" s="180" t="s">
        <v>224</v>
      </c>
    </row>
    <row r="168" spans="1:65" s="13" customFormat="1" ht="10.199999999999999">
      <c r="B168" s="182"/>
      <c r="D168" s="183" t="s">
        <v>179</v>
      </c>
      <c r="E168" s="184" t="s">
        <v>1</v>
      </c>
      <c r="F168" s="185" t="s">
        <v>225</v>
      </c>
      <c r="H168" s="184" t="s">
        <v>1</v>
      </c>
      <c r="I168" s="186"/>
      <c r="L168" s="182"/>
      <c r="M168" s="187"/>
      <c r="N168" s="188"/>
      <c r="O168" s="188"/>
      <c r="P168" s="188"/>
      <c r="Q168" s="188"/>
      <c r="R168" s="188"/>
      <c r="S168" s="188"/>
      <c r="T168" s="189"/>
      <c r="AT168" s="184" t="s">
        <v>179</v>
      </c>
      <c r="AU168" s="184" t="s">
        <v>86</v>
      </c>
      <c r="AV168" s="13" t="s">
        <v>84</v>
      </c>
      <c r="AW168" s="13" t="s">
        <v>32</v>
      </c>
      <c r="AX168" s="13" t="s">
        <v>77</v>
      </c>
      <c r="AY168" s="184" t="s">
        <v>170</v>
      </c>
    </row>
    <row r="169" spans="1:65" s="14" customFormat="1" ht="10.199999999999999">
      <c r="B169" s="190"/>
      <c r="D169" s="183" t="s">
        <v>179</v>
      </c>
      <c r="E169" s="191" t="s">
        <v>1</v>
      </c>
      <c r="F169" s="192" t="s">
        <v>226</v>
      </c>
      <c r="H169" s="193">
        <v>0.80800000000000005</v>
      </c>
      <c r="I169" s="194"/>
      <c r="L169" s="190"/>
      <c r="M169" s="195"/>
      <c r="N169" s="196"/>
      <c r="O169" s="196"/>
      <c r="P169" s="196"/>
      <c r="Q169" s="196"/>
      <c r="R169" s="196"/>
      <c r="S169" s="196"/>
      <c r="T169" s="197"/>
      <c r="AT169" s="191" t="s">
        <v>179</v>
      </c>
      <c r="AU169" s="191" t="s">
        <v>86</v>
      </c>
      <c r="AV169" s="14" t="s">
        <v>86</v>
      </c>
      <c r="AW169" s="14" t="s">
        <v>32</v>
      </c>
      <c r="AX169" s="14" t="s">
        <v>77</v>
      </c>
      <c r="AY169" s="191" t="s">
        <v>170</v>
      </c>
    </row>
    <row r="170" spans="1:65" s="14" customFormat="1" ht="10.199999999999999">
      <c r="B170" s="190"/>
      <c r="D170" s="183" t="s">
        <v>179</v>
      </c>
      <c r="E170" s="191" t="s">
        <v>1</v>
      </c>
      <c r="F170" s="192" t="s">
        <v>227</v>
      </c>
      <c r="H170" s="193">
        <v>2.02</v>
      </c>
      <c r="I170" s="194"/>
      <c r="L170" s="190"/>
      <c r="M170" s="195"/>
      <c r="N170" s="196"/>
      <c r="O170" s="196"/>
      <c r="P170" s="196"/>
      <c r="Q170" s="196"/>
      <c r="R170" s="196"/>
      <c r="S170" s="196"/>
      <c r="T170" s="197"/>
      <c r="AT170" s="191" t="s">
        <v>179</v>
      </c>
      <c r="AU170" s="191" t="s">
        <v>86</v>
      </c>
      <c r="AV170" s="14" t="s">
        <v>86</v>
      </c>
      <c r="AW170" s="14" t="s">
        <v>32</v>
      </c>
      <c r="AX170" s="14" t="s">
        <v>77</v>
      </c>
      <c r="AY170" s="191" t="s">
        <v>170</v>
      </c>
    </row>
    <row r="171" spans="1:65" s="15" customFormat="1" ht="10.199999999999999">
      <c r="B171" s="198"/>
      <c r="D171" s="183" t="s">
        <v>179</v>
      </c>
      <c r="E171" s="199" t="s">
        <v>1</v>
      </c>
      <c r="F171" s="200" t="s">
        <v>198</v>
      </c>
      <c r="H171" s="201">
        <v>2.8279999999999998</v>
      </c>
      <c r="I171" s="202"/>
      <c r="L171" s="198"/>
      <c r="M171" s="203"/>
      <c r="N171" s="204"/>
      <c r="O171" s="204"/>
      <c r="P171" s="204"/>
      <c r="Q171" s="204"/>
      <c r="R171" s="204"/>
      <c r="S171" s="204"/>
      <c r="T171" s="205"/>
      <c r="AT171" s="199" t="s">
        <v>179</v>
      </c>
      <c r="AU171" s="199" t="s">
        <v>86</v>
      </c>
      <c r="AV171" s="15" t="s">
        <v>177</v>
      </c>
      <c r="AW171" s="15" t="s">
        <v>32</v>
      </c>
      <c r="AX171" s="15" t="s">
        <v>84</v>
      </c>
      <c r="AY171" s="199" t="s">
        <v>170</v>
      </c>
    </row>
    <row r="172" spans="1:65" s="2" customFormat="1" ht="21.75" customHeight="1">
      <c r="A172" s="33"/>
      <c r="B172" s="167"/>
      <c r="C172" s="168" t="s">
        <v>228</v>
      </c>
      <c r="D172" s="168" t="s">
        <v>173</v>
      </c>
      <c r="E172" s="169" t="s">
        <v>229</v>
      </c>
      <c r="F172" s="170" t="s">
        <v>230</v>
      </c>
      <c r="G172" s="171" t="s">
        <v>184</v>
      </c>
      <c r="H172" s="172">
        <v>5.0179999999999998</v>
      </c>
      <c r="I172" s="173"/>
      <c r="J172" s="174">
        <f>ROUND(I172*H172,2)</f>
        <v>0</v>
      </c>
      <c r="K172" s="175"/>
      <c r="L172" s="34"/>
      <c r="M172" s="176" t="s">
        <v>1</v>
      </c>
      <c r="N172" s="177" t="s">
        <v>42</v>
      </c>
      <c r="O172" s="59"/>
      <c r="P172" s="178">
        <f>O172*H172</f>
        <v>0</v>
      </c>
      <c r="Q172" s="178">
        <v>0.10891000000000001</v>
      </c>
      <c r="R172" s="178">
        <f>Q172*H172</f>
        <v>0.54651037999999996</v>
      </c>
      <c r="S172" s="178">
        <v>0</v>
      </c>
      <c r="T172" s="179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0" t="s">
        <v>177</v>
      </c>
      <c r="AT172" s="180" t="s">
        <v>173</v>
      </c>
      <c r="AU172" s="180" t="s">
        <v>86</v>
      </c>
      <c r="AY172" s="18" t="s">
        <v>170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8" t="s">
        <v>84</v>
      </c>
      <c r="BK172" s="181">
        <f>ROUND(I172*H172,2)</f>
        <v>0</v>
      </c>
      <c r="BL172" s="18" t="s">
        <v>177</v>
      </c>
      <c r="BM172" s="180" t="s">
        <v>231</v>
      </c>
    </row>
    <row r="173" spans="1:65" s="13" customFormat="1" ht="10.199999999999999">
      <c r="B173" s="182"/>
      <c r="D173" s="183" t="s">
        <v>179</v>
      </c>
      <c r="E173" s="184" t="s">
        <v>1</v>
      </c>
      <c r="F173" s="185" t="s">
        <v>232</v>
      </c>
      <c r="H173" s="184" t="s">
        <v>1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84" t="s">
        <v>179</v>
      </c>
      <c r="AU173" s="184" t="s">
        <v>86</v>
      </c>
      <c r="AV173" s="13" t="s">
        <v>84</v>
      </c>
      <c r="AW173" s="13" t="s">
        <v>32</v>
      </c>
      <c r="AX173" s="13" t="s">
        <v>77</v>
      </c>
      <c r="AY173" s="184" t="s">
        <v>170</v>
      </c>
    </row>
    <row r="174" spans="1:65" s="14" customFormat="1" ht="10.199999999999999">
      <c r="B174" s="190"/>
      <c r="D174" s="183" t="s">
        <v>179</v>
      </c>
      <c r="E174" s="191" t="s">
        <v>1</v>
      </c>
      <c r="F174" s="192" t="s">
        <v>233</v>
      </c>
      <c r="H174" s="193">
        <v>1.8180000000000001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179</v>
      </c>
      <c r="AU174" s="191" t="s">
        <v>86</v>
      </c>
      <c r="AV174" s="14" t="s">
        <v>86</v>
      </c>
      <c r="AW174" s="14" t="s">
        <v>32</v>
      </c>
      <c r="AX174" s="14" t="s">
        <v>77</v>
      </c>
      <c r="AY174" s="191" t="s">
        <v>170</v>
      </c>
    </row>
    <row r="175" spans="1:65" s="13" customFormat="1" ht="10.199999999999999">
      <c r="B175" s="182"/>
      <c r="D175" s="183" t="s">
        <v>179</v>
      </c>
      <c r="E175" s="184" t="s">
        <v>1</v>
      </c>
      <c r="F175" s="185" t="s">
        <v>219</v>
      </c>
      <c r="H175" s="184" t="s">
        <v>1</v>
      </c>
      <c r="I175" s="186"/>
      <c r="L175" s="182"/>
      <c r="M175" s="187"/>
      <c r="N175" s="188"/>
      <c r="O175" s="188"/>
      <c r="P175" s="188"/>
      <c r="Q175" s="188"/>
      <c r="R175" s="188"/>
      <c r="S175" s="188"/>
      <c r="T175" s="189"/>
      <c r="AT175" s="184" t="s">
        <v>179</v>
      </c>
      <c r="AU175" s="184" t="s">
        <v>86</v>
      </c>
      <c r="AV175" s="13" t="s">
        <v>84</v>
      </c>
      <c r="AW175" s="13" t="s">
        <v>32</v>
      </c>
      <c r="AX175" s="13" t="s">
        <v>77</v>
      </c>
      <c r="AY175" s="184" t="s">
        <v>170</v>
      </c>
    </row>
    <row r="176" spans="1:65" s="14" customFormat="1" ht="10.199999999999999">
      <c r="B176" s="190"/>
      <c r="D176" s="183" t="s">
        <v>179</v>
      </c>
      <c r="E176" s="191" t="s">
        <v>1</v>
      </c>
      <c r="F176" s="192" t="s">
        <v>220</v>
      </c>
      <c r="H176" s="193">
        <v>3.2</v>
      </c>
      <c r="I176" s="194"/>
      <c r="L176" s="190"/>
      <c r="M176" s="195"/>
      <c r="N176" s="196"/>
      <c r="O176" s="196"/>
      <c r="P176" s="196"/>
      <c r="Q176" s="196"/>
      <c r="R176" s="196"/>
      <c r="S176" s="196"/>
      <c r="T176" s="197"/>
      <c r="AT176" s="191" t="s">
        <v>179</v>
      </c>
      <c r="AU176" s="191" t="s">
        <v>86</v>
      </c>
      <c r="AV176" s="14" t="s">
        <v>86</v>
      </c>
      <c r="AW176" s="14" t="s">
        <v>32</v>
      </c>
      <c r="AX176" s="14" t="s">
        <v>77</v>
      </c>
      <c r="AY176" s="191" t="s">
        <v>170</v>
      </c>
    </row>
    <row r="177" spans="1:65" s="15" customFormat="1" ht="10.199999999999999">
      <c r="B177" s="198"/>
      <c r="D177" s="183" t="s">
        <v>179</v>
      </c>
      <c r="E177" s="199" t="s">
        <v>1</v>
      </c>
      <c r="F177" s="200" t="s">
        <v>198</v>
      </c>
      <c r="H177" s="201">
        <v>5.0179999999999998</v>
      </c>
      <c r="I177" s="202"/>
      <c r="L177" s="198"/>
      <c r="M177" s="203"/>
      <c r="N177" s="204"/>
      <c r="O177" s="204"/>
      <c r="P177" s="204"/>
      <c r="Q177" s="204"/>
      <c r="R177" s="204"/>
      <c r="S177" s="204"/>
      <c r="T177" s="205"/>
      <c r="AT177" s="199" t="s">
        <v>179</v>
      </c>
      <c r="AU177" s="199" t="s">
        <v>86</v>
      </c>
      <c r="AV177" s="15" t="s">
        <v>177</v>
      </c>
      <c r="AW177" s="15" t="s">
        <v>32</v>
      </c>
      <c r="AX177" s="15" t="s">
        <v>84</v>
      </c>
      <c r="AY177" s="199" t="s">
        <v>170</v>
      </c>
    </row>
    <row r="178" spans="1:65" s="2" customFormat="1" ht="21.75" customHeight="1">
      <c r="A178" s="33"/>
      <c r="B178" s="167"/>
      <c r="C178" s="168" t="s">
        <v>234</v>
      </c>
      <c r="D178" s="168" t="s">
        <v>173</v>
      </c>
      <c r="E178" s="169" t="s">
        <v>235</v>
      </c>
      <c r="F178" s="170" t="s">
        <v>236</v>
      </c>
      <c r="G178" s="171" t="s">
        <v>184</v>
      </c>
      <c r="H178" s="172">
        <v>11.02</v>
      </c>
      <c r="I178" s="173"/>
      <c r="J178" s="174">
        <f>ROUND(I178*H178,2)</f>
        <v>0</v>
      </c>
      <c r="K178" s="175"/>
      <c r="L178" s="34"/>
      <c r="M178" s="176" t="s">
        <v>1</v>
      </c>
      <c r="N178" s="177" t="s">
        <v>42</v>
      </c>
      <c r="O178" s="59"/>
      <c r="P178" s="178">
        <f>O178*H178</f>
        <v>0</v>
      </c>
      <c r="Q178" s="178">
        <v>6.9169999999999995E-2</v>
      </c>
      <c r="R178" s="178">
        <f>Q178*H178</f>
        <v>0.76225339999999997</v>
      </c>
      <c r="S178" s="178">
        <v>0</v>
      </c>
      <c r="T178" s="179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0" t="s">
        <v>177</v>
      </c>
      <c r="AT178" s="180" t="s">
        <v>173</v>
      </c>
      <c r="AU178" s="180" t="s">
        <v>86</v>
      </c>
      <c r="AY178" s="18" t="s">
        <v>170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84</v>
      </c>
      <c r="BK178" s="181">
        <f>ROUND(I178*H178,2)</f>
        <v>0</v>
      </c>
      <c r="BL178" s="18" t="s">
        <v>177</v>
      </c>
      <c r="BM178" s="180" t="s">
        <v>237</v>
      </c>
    </row>
    <row r="179" spans="1:65" s="13" customFormat="1" ht="10.199999999999999">
      <c r="B179" s="182"/>
      <c r="D179" s="183" t="s">
        <v>179</v>
      </c>
      <c r="E179" s="184" t="s">
        <v>1</v>
      </c>
      <c r="F179" s="185" t="s">
        <v>232</v>
      </c>
      <c r="H179" s="184" t="s">
        <v>1</v>
      </c>
      <c r="I179" s="186"/>
      <c r="L179" s="182"/>
      <c r="M179" s="187"/>
      <c r="N179" s="188"/>
      <c r="O179" s="188"/>
      <c r="P179" s="188"/>
      <c r="Q179" s="188"/>
      <c r="R179" s="188"/>
      <c r="S179" s="188"/>
      <c r="T179" s="189"/>
      <c r="AT179" s="184" t="s">
        <v>179</v>
      </c>
      <c r="AU179" s="184" t="s">
        <v>86</v>
      </c>
      <c r="AV179" s="13" t="s">
        <v>84</v>
      </c>
      <c r="AW179" s="13" t="s">
        <v>32</v>
      </c>
      <c r="AX179" s="13" t="s">
        <v>77</v>
      </c>
      <c r="AY179" s="184" t="s">
        <v>170</v>
      </c>
    </row>
    <row r="180" spans="1:65" s="14" customFormat="1" ht="10.199999999999999">
      <c r="B180" s="190"/>
      <c r="D180" s="183" t="s">
        <v>179</v>
      </c>
      <c r="E180" s="191" t="s">
        <v>1</v>
      </c>
      <c r="F180" s="192" t="s">
        <v>238</v>
      </c>
      <c r="H180" s="193">
        <v>9.0399999999999991</v>
      </c>
      <c r="I180" s="194"/>
      <c r="L180" s="190"/>
      <c r="M180" s="195"/>
      <c r="N180" s="196"/>
      <c r="O180" s="196"/>
      <c r="P180" s="196"/>
      <c r="Q180" s="196"/>
      <c r="R180" s="196"/>
      <c r="S180" s="196"/>
      <c r="T180" s="197"/>
      <c r="AT180" s="191" t="s">
        <v>179</v>
      </c>
      <c r="AU180" s="191" t="s">
        <v>86</v>
      </c>
      <c r="AV180" s="14" t="s">
        <v>86</v>
      </c>
      <c r="AW180" s="14" t="s">
        <v>32</v>
      </c>
      <c r="AX180" s="14" t="s">
        <v>77</v>
      </c>
      <c r="AY180" s="191" t="s">
        <v>170</v>
      </c>
    </row>
    <row r="181" spans="1:65" s="16" customFormat="1" ht="10.199999999999999">
      <c r="B181" s="217"/>
      <c r="D181" s="183" t="s">
        <v>179</v>
      </c>
      <c r="E181" s="218" t="s">
        <v>1</v>
      </c>
      <c r="F181" s="219" t="s">
        <v>221</v>
      </c>
      <c r="H181" s="220">
        <v>9.0399999999999991</v>
      </c>
      <c r="I181" s="221"/>
      <c r="L181" s="217"/>
      <c r="M181" s="222"/>
      <c r="N181" s="223"/>
      <c r="O181" s="223"/>
      <c r="P181" s="223"/>
      <c r="Q181" s="223"/>
      <c r="R181" s="223"/>
      <c r="S181" s="223"/>
      <c r="T181" s="224"/>
      <c r="AT181" s="218" t="s">
        <v>179</v>
      </c>
      <c r="AU181" s="218" t="s">
        <v>86</v>
      </c>
      <c r="AV181" s="16" t="s">
        <v>171</v>
      </c>
      <c r="AW181" s="16" t="s">
        <v>32</v>
      </c>
      <c r="AX181" s="16" t="s">
        <v>77</v>
      </c>
      <c r="AY181" s="218" t="s">
        <v>170</v>
      </c>
    </row>
    <row r="182" spans="1:65" s="13" customFormat="1" ht="10.199999999999999">
      <c r="B182" s="182"/>
      <c r="D182" s="183" t="s">
        <v>179</v>
      </c>
      <c r="E182" s="184" t="s">
        <v>1</v>
      </c>
      <c r="F182" s="185" t="s">
        <v>219</v>
      </c>
      <c r="H182" s="184" t="s">
        <v>1</v>
      </c>
      <c r="I182" s="186"/>
      <c r="L182" s="182"/>
      <c r="M182" s="187"/>
      <c r="N182" s="188"/>
      <c r="O182" s="188"/>
      <c r="P182" s="188"/>
      <c r="Q182" s="188"/>
      <c r="R182" s="188"/>
      <c r="S182" s="188"/>
      <c r="T182" s="189"/>
      <c r="AT182" s="184" t="s">
        <v>179</v>
      </c>
      <c r="AU182" s="184" t="s">
        <v>86</v>
      </c>
      <c r="AV182" s="13" t="s">
        <v>84</v>
      </c>
      <c r="AW182" s="13" t="s">
        <v>32</v>
      </c>
      <c r="AX182" s="13" t="s">
        <v>77</v>
      </c>
      <c r="AY182" s="184" t="s">
        <v>170</v>
      </c>
    </row>
    <row r="183" spans="1:65" s="14" customFormat="1" ht="10.199999999999999">
      <c r="B183" s="190"/>
      <c r="D183" s="183" t="s">
        <v>179</v>
      </c>
      <c r="E183" s="191" t="s">
        <v>1</v>
      </c>
      <c r="F183" s="192" t="s">
        <v>239</v>
      </c>
      <c r="H183" s="193">
        <v>3.18</v>
      </c>
      <c r="I183" s="194"/>
      <c r="L183" s="190"/>
      <c r="M183" s="195"/>
      <c r="N183" s="196"/>
      <c r="O183" s="196"/>
      <c r="P183" s="196"/>
      <c r="Q183" s="196"/>
      <c r="R183" s="196"/>
      <c r="S183" s="196"/>
      <c r="T183" s="197"/>
      <c r="AT183" s="191" t="s">
        <v>179</v>
      </c>
      <c r="AU183" s="191" t="s">
        <v>86</v>
      </c>
      <c r="AV183" s="14" t="s">
        <v>86</v>
      </c>
      <c r="AW183" s="14" t="s">
        <v>32</v>
      </c>
      <c r="AX183" s="14" t="s">
        <v>77</v>
      </c>
      <c r="AY183" s="191" t="s">
        <v>170</v>
      </c>
    </row>
    <row r="184" spans="1:65" s="14" customFormat="1" ht="10.199999999999999">
      <c r="B184" s="190"/>
      <c r="D184" s="183" t="s">
        <v>179</v>
      </c>
      <c r="E184" s="191" t="s">
        <v>1</v>
      </c>
      <c r="F184" s="192" t="s">
        <v>240</v>
      </c>
      <c r="H184" s="193">
        <v>-1.2</v>
      </c>
      <c r="I184" s="194"/>
      <c r="L184" s="190"/>
      <c r="M184" s="195"/>
      <c r="N184" s="196"/>
      <c r="O184" s="196"/>
      <c r="P184" s="196"/>
      <c r="Q184" s="196"/>
      <c r="R184" s="196"/>
      <c r="S184" s="196"/>
      <c r="T184" s="197"/>
      <c r="AT184" s="191" t="s">
        <v>179</v>
      </c>
      <c r="AU184" s="191" t="s">
        <v>86</v>
      </c>
      <c r="AV184" s="14" t="s">
        <v>86</v>
      </c>
      <c r="AW184" s="14" t="s">
        <v>32</v>
      </c>
      <c r="AX184" s="14" t="s">
        <v>77</v>
      </c>
      <c r="AY184" s="191" t="s">
        <v>170</v>
      </c>
    </row>
    <row r="185" spans="1:65" s="16" customFormat="1" ht="10.199999999999999">
      <c r="B185" s="217"/>
      <c r="D185" s="183" t="s">
        <v>179</v>
      </c>
      <c r="E185" s="218" t="s">
        <v>1</v>
      </c>
      <c r="F185" s="219" t="s">
        <v>221</v>
      </c>
      <c r="H185" s="220">
        <v>1.98</v>
      </c>
      <c r="I185" s="221"/>
      <c r="L185" s="217"/>
      <c r="M185" s="222"/>
      <c r="N185" s="223"/>
      <c r="O185" s="223"/>
      <c r="P185" s="223"/>
      <c r="Q185" s="223"/>
      <c r="R185" s="223"/>
      <c r="S185" s="223"/>
      <c r="T185" s="224"/>
      <c r="AT185" s="218" t="s">
        <v>179</v>
      </c>
      <c r="AU185" s="218" t="s">
        <v>86</v>
      </c>
      <c r="AV185" s="16" t="s">
        <v>171</v>
      </c>
      <c r="AW185" s="16" t="s">
        <v>32</v>
      </c>
      <c r="AX185" s="16" t="s">
        <v>77</v>
      </c>
      <c r="AY185" s="218" t="s">
        <v>170</v>
      </c>
    </row>
    <row r="186" spans="1:65" s="15" customFormat="1" ht="10.199999999999999">
      <c r="B186" s="198"/>
      <c r="D186" s="183" t="s">
        <v>179</v>
      </c>
      <c r="E186" s="199" t="s">
        <v>1</v>
      </c>
      <c r="F186" s="200" t="s">
        <v>198</v>
      </c>
      <c r="H186" s="201">
        <v>11.02</v>
      </c>
      <c r="I186" s="202"/>
      <c r="L186" s="198"/>
      <c r="M186" s="203"/>
      <c r="N186" s="204"/>
      <c r="O186" s="204"/>
      <c r="P186" s="204"/>
      <c r="Q186" s="204"/>
      <c r="R186" s="204"/>
      <c r="S186" s="204"/>
      <c r="T186" s="205"/>
      <c r="AT186" s="199" t="s">
        <v>179</v>
      </c>
      <c r="AU186" s="199" t="s">
        <v>86</v>
      </c>
      <c r="AV186" s="15" t="s">
        <v>177</v>
      </c>
      <c r="AW186" s="15" t="s">
        <v>32</v>
      </c>
      <c r="AX186" s="15" t="s">
        <v>84</v>
      </c>
      <c r="AY186" s="199" t="s">
        <v>170</v>
      </c>
    </row>
    <row r="187" spans="1:65" s="2" customFormat="1" ht="21.75" customHeight="1">
      <c r="A187" s="33"/>
      <c r="B187" s="167"/>
      <c r="C187" s="168" t="s">
        <v>241</v>
      </c>
      <c r="D187" s="168" t="s">
        <v>173</v>
      </c>
      <c r="E187" s="169" t="s">
        <v>242</v>
      </c>
      <c r="F187" s="170" t="s">
        <v>243</v>
      </c>
      <c r="G187" s="171" t="s">
        <v>244</v>
      </c>
      <c r="H187" s="172">
        <v>12.76</v>
      </c>
      <c r="I187" s="173"/>
      <c r="J187" s="174">
        <f>ROUND(I187*H187,2)</f>
        <v>0</v>
      </c>
      <c r="K187" s="175"/>
      <c r="L187" s="34"/>
      <c r="M187" s="176" t="s">
        <v>1</v>
      </c>
      <c r="N187" s="177" t="s">
        <v>42</v>
      </c>
      <c r="O187" s="59"/>
      <c r="P187" s="178">
        <f>O187*H187</f>
        <v>0</v>
      </c>
      <c r="Q187" s="178">
        <v>1.2E-4</v>
      </c>
      <c r="R187" s="178">
        <f>Q187*H187</f>
        <v>1.5311999999999999E-3</v>
      </c>
      <c r="S187" s="178">
        <v>0</v>
      </c>
      <c r="T187" s="17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0" t="s">
        <v>177</v>
      </c>
      <c r="AT187" s="180" t="s">
        <v>173</v>
      </c>
      <c r="AU187" s="180" t="s">
        <v>86</v>
      </c>
      <c r="AY187" s="18" t="s">
        <v>170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84</v>
      </c>
      <c r="BK187" s="181">
        <f>ROUND(I187*H187,2)</f>
        <v>0</v>
      </c>
      <c r="BL187" s="18" t="s">
        <v>177</v>
      </c>
      <c r="BM187" s="180" t="s">
        <v>245</v>
      </c>
    </row>
    <row r="188" spans="1:65" s="13" customFormat="1" ht="10.199999999999999">
      <c r="B188" s="182"/>
      <c r="D188" s="183" t="s">
        <v>179</v>
      </c>
      <c r="E188" s="184" t="s">
        <v>1</v>
      </c>
      <c r="F188" s="185" t="s">
        <v>225</v>
      </c>
      <c r="H188" s="184" t="s">
        <v>1</v>
      </c>
      <c r="I188" s="186"/>
      <c r="L188" s="182"/>
      <c r="M188" s="187"/>
      <c r="N188" s="188"/>
      <c r="O188" s="188"/>
      <c r="P188" s="188"/>
      <c r="Q188" s="188"/>
      <c r="R188" s="188"/>
      <c r="S188" s="188"/>
      <c r="T188" s="189"/>
      <c r="AT188" s="184" t="s">
        <v>179</v>
      </c>
      <c r="AU188" s="184" t="s">
        <v>86</v>
      </c>
      <c r="AV188" s="13" t="s">
        <v>84</v>
      </c>
      <c r="AW188" s="13" t="s">
        <v>32</v>
      </c>
      <c r="AX188" s="13" t="s">
        <v>77</v>
      </c>
      <c r="AY188" s="184" t="s">
        <v>170</v>
      </c>
    </row>
    <row r="189" spans="1:65" s="14" customFormat="1" ht="10.199999999999999">
      <c r="B189" s="190"/>
      <c r="D189" s="183" t="s">
        <v>179</v>
      </c>
      <c r="E189" s="191" t="s">
        <v>1</v>
      </c>
      <c r="F189" s="192" t="s">
        <v>246</v>
      </c>
      <c r="H189" s="193">
        <v>6.4</v>
      </c>
      <c r="I189" s="194"/>
      <c r="L189" s="190"/>
      <c r="M189" s="195"/>
      <c r="N189" s="196"/>
      <c r="O189" s="196"/>
      <c r="P189" s="196"/>
      <c r="Q189" s="196"/>
      <c r="R189" s="196"/>
      <c r="S189" s="196"/>
      <c r="T189" s="197"/>
      <c r="AT189" s="191" t="s">
        <v>179</v>
      </c>
      <c r="AU189" s="191" t="s">
        <v>86</v>
      </c>
      <c r="AV189" s="14" t="s">
        <v>86</v>
      </c>
      <c r="AW189" s="14" t="s">
        <v>32</v>
      </c>
      <c r="AX189" s="14" t="s">
        <v>77</v>
      </c>
      <c r="AY189" s="191" t="s">
        <v>170</v>
      </c>
    </row>
    <row r="190" spans="1:65" s="13" customFormat="1" ht="10.199999999999999">
      <c r="B190" s="182"/>
      <c r="D190" s="183" t="s">
        <v>179</v>
      </c>
      <c r="E190" s="184" t="s">
        <v>1</v>
      </c>
      <c r="F190" s="185" t="s">
        <v>219</v>
      </c>
      <c r="H190" s="184" t="s">
        <v>1</v>
      </c>
      <c r="I190" s="186"/>
      <c r="L190" s="182"/>
      <c r="M190" s="187"/>
      <c r="N190" s="188"/>
      <c r="O190" s="188"/>
      <c r="P190" s="188"/>
      <c r="Q190" s="188"/>
      <c r="R190" s="188"/>
      <c r="S190" s="188"/>
      <c r="T190" s="189"/>
      <c r="AT190" s="184" t="s">
        <v>179</v>
      </c>
      <c r="AU190" s="184" t="s">
        <v>86</v>
      </c>
      <c r="AV190" s="13" t="s">
        <v>84</v>
      </c>
      <c r="AW190" s="13" t="s">
        <v>32</v>
      </c>
      <c r="AX190" s="13" t="s">
        <v>77</v>
      </c>
      <c r="AY190" s="184" t="s">
        <v>170</v>
      </c>
    </row>
    <row r="191" spans="1:65" s="14" customFormat="1" ht="10.199999999999999">
      <c r="B191" s="190"/>
      <c r="D191" s="183" t="s">
        <v>179</v>
      </c>
      <c r="E191" s="191" t="s">
        <v>1</v>
      </c>
      <c r="F191" s="192" t="s">
        <v>247</v>
      </c>
      <c r="H191" s="193">
        <v>6.36</v>
      </c>
      <c r="I191" s="194"/>
      <c r="L191" s="190"/>
      <c r="M191" s="195"/>
      <c r="N191" s="196"/>
      <c r="O191" s="196"/>
      <c r="P191" s="196"/>
      <c r="Q191" s="196"/>
      <c r="R191" s="196"/>
      <c r="S191" s="196"/>
      <c r="T191" s="197"/>
      <c r="AT191" s="191" t="s">
        <v>179</v>
      </c>
      <c r="AU191" s="191" t="s">
        <v>86</v>
      </c>
      <c r="AV191" s="14" t="s">
        <v>86</v>
      </c>
      <c r="AW191" s="14" t="s">
        <v>32</v>
      </c>
      <c r="AX191" s="14" t="s">
        <v>77</v>
      </c>
      <c r="AY191" s="191" t="s">
        <v>170</v>
      </c>
    </row>
    <row r="192" spans="1:65" s="15" customFormat="1" ht="10.199999999999999">
      <c r="B192" s="198"/>
      <c r="D192" s="183" t="s">
        <v>179</v>
      </c>
      <c r="E192" s="199" t="s">
        <v>1</v>
      </c>
      <c r="F192" s="200" t="s">
        <v>198</v>
      </c>
      <c r="H192" s="201">
        <v>12.76</v>
      </c>
      <c r="I192" s="202"/>
      <c r="L192" s="198"/>
      <c r="M192" s="203"/>
      <c r="N192" s="204"/>
      <c r="O192" s="204"/>
      <c r="P192" s="204"/>
      <c r="Q192" s="204"/>
      <c r="R192" s="204"/>
      <c r="S192" s="204"/>
      <c r="T192" s="205"/>
      <c r="AT192" s="199" t="s">
        <v>179</v>
      </c>
      <c r="AU192" s="199" t="s">
        <v>86</v>
      </c>
      <c r="AV192" s="15" t="s">
        <v>177</v>
      </c>
      <c r="AW192" s="15" t="s">
        <v>32</v>
      </c>
      <c r="AX192" s="15" t="s">
        <v>84</v>
      </c>
      <c r="AY192" s="199" t="s">
        <v>170</v>
      </c>
    </row>
    <row r="193" spans="1:65" s="2" customFormat="1" ht="16.5" customHeight="1">
      <c r="A193" s="33"/>
      <c r="B193" s="167"/>
      <c r="C193" s="168" t="s">
        <v>248</v>
      </c>
      <c r="D193" s="168" t="s">
        <v>173</v>
      </c>
      <c r="E193" s="169" t="s">
        <v>249</v>
      </c>
      <c r="F193" s="170" t="s">
        <v>250</v>
      </c>
      <c r="G193" s="171" t="s">
        <v>184</v>
      </c>
      <c r="H193" s="172">
        <v>5.4</v>
      </c>
      <c r="I193" s="173"/>
      <c r="J193" s="174">
        <f>ROUND(I193*H193,2)</f>
        <v>0</v>
      </c>
      <c r="K193" s="175"/>
      <c r="L193" s="34"/>
      <c r="M193" s="176" t="s">
        <v>1</v>
      </c>
      <c r="N193" s="177" t="s">
        <v>42</v>
      </c>
      <c r="O193" s="59"/>
      <c r="P193" s="178">
        <f>O193*H193</f>
        <v>0</v>
      </c>
      <c r="Q193" s="178">
        <v>5.3780000000000001E-2</v>
      </c>
      <c r="R193" s="178">
        <f>Q193*H193</f>
        <v>0.290412</v>
      </c>
      <c r="S193" s="178">
        <v>0</v>
      </c>
      <c r="T193" s="179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0" t="s">
        <v>177</v>
      </c>
      <c r="AT193" s="180" t="s">
        <v>173</v>
      </c>
      <c r="AU193" s="180" t="s">
        <v>86</v>
      </c>
      <c r="AY193" s="18" t="s">
        <v>170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8" t="s">
        <v>84</v>
      </c>
      <c r="BK193" s="181">
        <f>ROUND(I193*H193,2)</f>
        <v>0</v>
      </c>
      <c r="BL193" s="18" t="s">
        <v>177</v>
      </c>
      <c r="BM193" s="180" t="s">
        <v>251</v>
      </c>
    </row>
    <row r="194" spans="1:65" s="13" customFormat="1" ht="10.199999999999999">
      <c r="B194" s="182"/>
      <c r="D194" s="183" t="s">
        <v>179</v>
      </c>
      <c r="E194" s="184" t="s">
        <v>1</v>
      </c>
      <c r="F194" s="185" t="s">
        <v>252</v>
      </c>
      <c r="H194" s="184" t="s">
        <v>1</v>
      </c>
      <c r="I194" s="186"/>
      <c r="L194" s="182"/>
      <c r="M194" s="187"/>
      <c r="N194" s="188"/>
      <c r="O194" s="188"/>
      <c r="P194" s="188"/>
      <c r="Q194" s="188"/>
      <c r="R194" s="188"/>
      <c r="S194" s="188"/>
      <c r="T194" s="189"/>
      <c r="AT194" s="184" t="s">
        <v>179</v>
      </c>
      <c r="AU194" s="184" t="s">
        <v>86</v>
      </c>
      <c r="AV194" s="13" t="s">
        <v>84</v>
      </c>
      <c r="AW194" s="13" t="s">
        <v>32</v>
      </c>
      <c r="AX194" s="13" t="s">
        <v>77</v>
      </c>
      <c r="AY194" s="184" t="s">
        <v>170</v>
      </c>
    </row>
    <row r="195" spans="1:65" s="14" customFormat="1" ht="10.199999999999999">
      <c r="B195" s="190"/>
      <c r="D195" s="183" t="s">
        <v>179</v>
      </c>
      <c r="E195" s="191" t="s">
        <v>1</v>
      </c>
      <c r="F195" s="192" t="s">
        <v>253</v>
      </c>
      <c r="H195" s="193">
        <v>5.4</v>
      </c>
      <c r="I195" s="194"/>
      <c r="L195" s="190"/>
      <c r="M195" s="195"/>
      <c r="N195" s="196"/>
      <c r="O195" s="196"/>
      <c r="P195" s="196"/>
      <c r="Q195" s="196"/>
      <c r="R195" s="196"/>
      <c r="S195" s="196"/>
      <c r="T195" s="197"/>
      <c r="AT195" s="191" t="s">
        <v>179</v>
      </c>
      <c r="AU195" s="191" t="s">
        <v>86</v>
      </c>
      <c r="AV195" s="14" t="s">
        <v>86</v>
      </c>
      <c r="AW195" s="14" t="s">
        <v>32</v>
      </c>
      <c r="AX195" s="14" t="s">
        <v>84</v>
      </c>
      <c r="AY195" s="191" t="s">
        <v>170</v>
      </c>
    </row>
    <row r="196" spans="1:65" s="2" customFormat="1" ht="16.5" customHeight="1">
      <c r="A196" s="33"/>
      <c r="B196" s="167"/>
      <c r="C196" s="168" t="s">
        <v>254</v>
      </c>
      <c r="D196" s="168" t="s">
        <v>173</v>
      </c>
      <c r="E196" s="169" t="s">
        <v>255</v>
      </c>
      <c r="F196" s="170" t="s">
        <v>256</v>
      </c>
      <c r="G196" s="171" t="s">
        <v>184</v>
      </c>
      <c r="H196" s="172">
        <v>5</v>
      </c>
      <c r="I196" s="173"/>
      <c r="J196" s="174">
        <f>ROUND(I196*H196,2)</f>
        <v>0</v>
      </c>
      <c r="K196" s="175"/>
      <c r="L196" s="34"/>
      <c r="M196" s="176" t="s">
        <v>1</v>
      </c>
      <c r="N196" s="177" t="s">
        <v>42</v>
      </c>
      <c r="O196" s="59"/>
      <c r="P196" s="178">
        <f>O196*H196</f>
        <v>0</v>
      </c>
      <c r="Q196" s="178">
        <v>0.26723000000000002</v>
      </c>
      <c r="R196" s="178">
        <f>Q196*H196</f>
        <v>1.3361500000000002</v>
      </c>
      <c r="S196" s="178">
        <v>0</v>
      </c>
      <c r="T196" s="179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0" t="s">
        <v>177</v>
      </c>
      <c r="AT196" s="180" t="s">
        <v>173</v>
      </c>
      <c r="AU196" s="180" t="s">
        <v>86</v>
      </c>
      <c r="AY196" s="18" t="s">
        <v>170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8" t="s">
        <v>84</v>
      </c>
      <c r="BK196" s="181">
        <f>ROUND(I196*H196,2)</f>
        <v>0</v>
      </c>
      <c r="BL196" s="18" t="s">
        <v>177</v>
      </c>
      <c r="BM196" s="180" t="s">
        <v>257</v>
      </c>
    </row>
    <row r="197" spans="1:65" s="12" customFormat="1" ht="22.8" customHeight="1">
      <c r="B197" s="154"/>
      <c r="D197" s="155" t="s">
        <v>76</v>
      </c>
      <c r="E197" s="165" t="s">
        <v>210</v>
      </c>
      <c r="F197" s="165" t="s">
        <v>258</v>
      </c>
      <c r="I197" s="157"/>
      <c r="J197" s="166">
        <f>BK197</f>
        <v>0</v>
      </c>
      <c r="L197" s="154"/>
      <c r="M197" s="159"/>
      <c r="N197" s="160"/>
      <c r="O197" s="160"/>
      <c r="P197" s="161">
        <f>SUM(P198:P253)</f>
        <v>0</v>
      </c>
      <c r="Q197" s="160"/>
      <c r="R197" s="161">
        <f>SUM(R198:R253)</f>
        <v>6.4936820600000011</v>
      </c>
      <c r="S197" s="160"/>
      <c r="T197" s="162">
        <f>SUM(T198:T253)</f>
        <v>0</v>
      </c>
      <c r="AR197" s="155" t="s">
        <v>84</v>
      </c>
      <c r="AT197" s="163" t="s">
        <v>76</v>
      </c>
      <c r="AU197" s="163" t="s">
        <v>84</v>
      </c>
      <c r="AY197" s="155" t="s">
        <v>170</v>
      </c>
      <c r="BK197" s="164">
        <f>SUM(BK198:BK253)</f>
        <v>0</v>
      </c>
    </row>
    <row r="198" spans="1:65" s="2" customFormat="1" ht="16.5" customHeight="1">
      <c r="A198" s="33"/>
      <c r="B198" s="167"/>
      <c r="C198" s="168" t="s">
        <v>259</v>
      </c>
      <c r="D198" s="168" t="s">
        <v>173</v>
      </c>
      <c r="E198" s="169" t="s">
        <v>260</v>
      </c>
      <c r="F198" s="170" t="s">
        <v>261</v>
      </c>
      <c r="G198" s="171" t="s">
        <v>184</v>
      </c>
      <c r="H198" s="172">
        <v>5.8620000000000001</v>
      </c>
      <c r="I198" s="173"/>
      <c r="J198" s="174">
        <f>ROUND(I198*H198,2)</f>
        <v>0</v>
      </c>
      <c r="K198" s="175"/>
      <c r="L198" s="34"/>
      <c r="M198" s="176" t="s">
        <v>1</v>
      </c>
      <c r="N198" s="177" t="s">
        <v>42</v>
      </c>
      <c r="O198" s="59"/>
      <c r="P198" s="178">
        <f>O198*H198</f>
        <v>0</v>
      </c>
      <c r="Q198" s="178">
        <v>0.04</v>
      </c>
      <c r="R198" s="178">
        <f>Q198*H198</f>
        <v>0.23448000000000002</v>
      </c>
      <c r="S198" s="178">
        <v>0</v>
      </c>
      <c r="T198" s="179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0" t="s">
        <v>177</v>
      </c>
      <c r="AT198" s="180" t="s">
        <v>173</v>
      </c>
      <c r="AU198" s="180" t="s">
        <v>86</v>
      </c>
      <c r="AY198" s="18" t="s">
        <v>170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84</v>
      </c>
      <c r="BK198" s="181">
        <f>ROUND(I198*H198,2)</f>
        <v>0</v>
      </c>
      <c r="BL198" s="18" t="s">
        <v>177</v>
      </c>
      <c r="BM198" s="180" t="s">
        <v>262</v>
      </c>
    </row>
    <row r="199" spans="1:65" s="13" customFormat="1" ht="10.199999999999999">
      <c r="B199" s="182"/>
      <c r="D199" s="183" t="s">
        <v>179</v>
      </c>
      <c r="E199" s="184" t="s">
        <v>1</v>
      </c>
      <c r="F199" s="185" t="s">
        <v>180</v>
      </c>
      <c r="H199" s="184" t="s">
        <v>1</v>
      </c>
      <c r="I199" s="186"/>
      <c r="L199" s="182"/>
      <c r="M199" s="187"/>
      <c r="N199" s="188"/>
      <c r="O199" s="188"/>
      <c r="P199" s="188"/>
      <c r="Q199" s="188"/>
      <c r="R199" s="188"/>
      <c r="S199" s="188"/>
      <c r="T199" s="189"/>
      <c r="AT199" s="184" t="s">
        <v>179</v>
      </c>
      <c r="AU199" s="184" t="s">
        <v>86</v>
      </c>
      <c r="AV199" s="13" t="s">
        <v>84</v>
      </c>
      <c r="AW199" s="13" t="s">
        <v>32</v>
      </c>
      <c r="AX199" s="13" t="s">
        <v>77</v>
      </c>
      <c r="AY199" s="184" t="s">
        <v>170</v>
      </c>
    </row>
    <row r="200" spans="1:65" s="14" customFormat="1" ht="10.199999999999999">
      <c r="B200" s="190"/>
      <c r="D200" s="183" t="s">
        <v>179</v>
      </c>
      <c r="E200" s="191" t="s">
        <v>1</v>
      </c>
      <c r="F200" s="192" t="s">
        <v>263</v>
      </c>
      <c r="H200" s="193">
        <v>0.48799999999999999</v>
      </c>
      <c r="I200" s="194"/>
      <c r="L200" s="190"/>
      <c r="M200" s="195"/>
      <c r="N200" s="196"/>
      <c r="O200" s="196"/>
      <c r="P200" s="196"/>
      <c r="Q200" s="196"/>
      <c r="R200" s="196"/>
      <c r="S200" s="196"/>
      <c r="T200" s="197"/>
      <c r="AT200" s="191" t="s">
        <v>179</v>
      </c>
      <c r="AU200" s="191" t="s">
        <v>86</v>
      </c>
      <c r="AV200" s="14" t="s">
        <v>86</v>
      </c>
      <c r="AW200" s="14" t="s">
        <v>32</v>
      </c>
      <c r="AX200" s="14" t="s">
        <v>77</v>
      </c>
      <c r="AY200" s="191" t="s">
        <v>170</v>
      </c>
    </row>
    <row r="201" spans="1:65" s="13" customFormat="1" ht="10.199999999999999">
      <c r="B201" s="182"/>
      <c r="D201" s="183" t="s">
        <v>179</v>
      </c>
      <c r="E201" s="184" t="s">
        <v>1</v>
      </c>
      <c r="F201" s="185" t="s">
        <v>264</v>
      </c>
      <c r="H201" s="184" t="s">
        <v>1</v>
      </c>
      <c r="I201" s="186"/>
      <c r="L201" s="182"/>
      <c r="M201" s="187"/>
      <c r="N201" s="188"/>
      <c r="O201" s="188"/>
      <c r="P201" s="188"/>
      <c r="Q201" s="188"/>
      <c r="R201" s="188"/>
      <c r="S201" s="188"/>
      <c r="T201" s="189"/>
      <c r="AT201" s="184" t="s">
        <v>179</v>
      </c>
      <c r="AU201" s="184" t="s">
        <v>86</v>
      </c>
      <c r="AV201" s="13" t="s">
        <v>84</v>
      </c>
      <c r="AW201" s="13" t="s">
        <v>32</v>
      </c>
      <c r="AX201" s="13" t="s">
        <v>77</v>
      </c>
      <c r="AY201" s="184" t="s">
        <v>170</v>
      </c>
    </row>
    <row r="202" spans="1:65" s="14" customFormat="1" ht="10.199999999999999">
      <c r="B202" s="190"/>
      <c r="D202" s="183" t="s">
        <v>179</v>
      </c>
      <c r="E202" s="191" t="s">
        <v>1</v>
      </c>
      <c r="F202" s="192" t="s">
        <v>265</v>
      </c>
      <c r="H202" s="193">
        <v>1.448</v>
      </c>
      <c r="I202" s="194"/>
      <c r="L202" s="190"/>
      <c r="M202" s="195"/>
      <c r="N202" s="196"/>
      <c r="O202" s="196"/>
      <c r="P202" s="196"/>
      <c r="Q202" s="196"/>
      <c r="R202" s="196"/>
      <c r="S202" s="196"/>
      <c r="T202" s="197"/>
      <c r="AT202" s="191" t="s">
        <v>179</v>
      </c>
      <c r="AU202" s="191" t="s">
        <v>86</v>
      </c>
      <c r="AV202" s="14" t="s">
        <v>86</v>
      </c>
      <c r="AW202" s="14" t="s">
        <v>32</v>
      </c>
      <c r="AX202" s="14" t="s">
        <v>77</v>
      </c>
      <c r="AY202" s="191" t="s">
        <v>170</v>
      </c>
    </row>
    <row r="203" spans="1:65" s="14" customFormat="1" ht="10.199999999999999">
      <c r="B203" s="190"/>
      <c r="D203" s="183" t="s">
        <v>179</v>
      </c>
      <c r="E203" s="191" t="s">
        <v>1</v>
      </c>
      <c r="F203" s="192" t="s">
        <v>266</v>
      </c>
      <c r="H203" s="193">
        <v>0.78300000000000003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179</v>
      </c>
      <c r="AU203" s="191" t="s">
        <v>86</v>
      </c>
      <c r="AV203" s="14" t="s">
        <v>86</v>
      </c>
      <c r="AW203" s="14" t="s">
        <v>32</v>
      </c>
      <c r="AX203" s="14" t="s">
        <v>77</v>
      </c>
      <c r="AY203" s="191" t="s">
        <v>170</v>
      </c>
    </row>
    <row r="204" spans="1:65" s="14" customFormat="1" ht="10.199999999999999">
      <c r="B204" s="190"/>
      <c r="D204" s="183" t="s">
        <v>179</v>
      </c>
      <c r="E204" s="191" t="s">
        <v>1</v>
      </c>
      <c r="F204" s="192" t="s">
        <v>267</v>
      </c>
      <c r="H204" s="193">
        <v>1.143</v>
      </c>
      <c r="I204" s="194"/>
      <c r="L204" s="190"/>
      <c r="M204" s="195"/>
      <c r="N204" s="196"/>
      <c r="O204" s="196"/>
      <c r="P204" s="196"/>
      <c r="Q204" s="196"/>
      <c r="R204" s="196"/>
      <c r="S204" s="196"/>
      <c r="T204" s="197"/>
      <c r="AT204" s="191" t="s">
        <v>179</v>
      </c>
      <c r="AU204" s="191" t="s">
        <v>86</v>
      </c>
      <c r="AV204" s="14" t="s">
        <v>86</v>
      </c>
      <c r="AW204" s="14" t="s">
        <v>32</v>
      </c>
      <c r="AX204" s="14" t="s">
        <v>77</v>
      </c>
      <c r="AY204" s="191" t="s">
        <v>170</v>
      </c>
    </row>
    <row r="205" spans="1:65" s="14" customFormat="1" ht="10.199999999999999">
      <c r="B205" s="190"/>
      <c r="D205" s="183" t="s">
        <v>179</v>
      </c>
      <c r="E205" s="191" t="s">
        <v>1</v>
      </c>
      <c r="F205" s="192" t="s">
        <v>86</v>
      </c>
      <c r="H205" s="193">
        <v>2</v>
      </c>
      <c r="I205" s="194"/>
      <c r="L205" s="190"/>
      <c r="M205" s="195"/>
      <c r="N205" s="196"/>
      <c r="O205" s="196"/>
      <c r="P205" s="196"/>
      <c r="Q205" s="196"/>
      <c r="R205" s="196"/>
      <c r="S205" s="196"/>
      <c r="T205" s="197"/>
      <c r="AT205" s="191" t="s">
        <v>179</v>
      </c>
      <c r="AU205" s="191" t="s">
        <v>86</v>
      </c>
      <c r="AV205" s="14" t="s">
        <v>86</v>
      </c>
      <c r="AW205" s="14" t="s">
        <v>32</v>
      </c>
      <c r="AX205" s="14" t="s">
        <v>77</v>
      </c>
      <c r="AY205" s="191" t="s">
        <v>170</v>
      </c>
    </row>
    <row r="206" spans="1:65" s="15" customFormat="1" ht="10.199999999999999">
      <c r="B206" s="198"/>
      <c r="D206" s="183" t="s">
        <v>179</v>
      </c>
      <c r="E206" s="199" t="s">
        <v>1</v>
      </c>
      <c r="F206" s="200" t="s">
        <v>198</v>
      </c>
      <c r="H206" s="201">
        <v>5.8620000000000001</v>
      </c>
      <c r="I206" s="202"/>
      <c r="L206" s="198"/>
      <c r="M206" s="203"/>
      <c r="N206" s="204"/>
      <c r="O206" s="204"/>
      <c r="P206" s="204"/>
      <c r="Q206" s="204"/>
      <c r="R206" s="204"/>
      <c r="S206" s="204"/>
      <c r="T206" s="205"/>
      <c r="AT206" s="199" t="s">
        <v>179</v>
      </c>
      <c r="AU206" s="199" t="s">
        <v>86</v>
      </c>
      <c r="AV206" s="15" t="s">
        <v>177</v>
      </c>
      <c r="AW206" s="15" t="s">
        <v>32</v>
      </c>
      <c r="AX206" s="15" t="s">
        <v>84</v>
      </c>
      <c r="AY206" s="199" t="s">
        <v>170</v>
      </c>
    </row>
    <row r="207" spans="1:65" s="2" customFormat="1" ht="16.5" customHeight="1">
      <c r="A207" s="33"/>
      <c r="B207" s="167"/>
      <c r="C207" s="168" t="s">
        <v>8</v>
      </c>
      <c r="D207" s="168" t="s">
        <v>173</v>
      </c>
      <c r="E207" s="169" t="s">
        <v>268</v>
      </c>
      <c r="F207" s="170" t="s">
        <v>269</v>
      </c>
      <c r="G207" s="171" t="s">
        <v>184</v>
      </c>
      <c r="H207" s="172">
        <v>8.51</v>
      </c>
      <c r="I207" s="173"/>
      <c r="J207" s="174">
        <f>ROUND(I207*H207,2)</f>
        <v>0</v>
      </c>
      <c r="K207" s="175"/>
      <c r="L207" s="34"/>
      <c r="M207" s="176" t="s">
        <v>1</v>
      </c>
      <c r="N207" s="177" t="s">
        <v>42</v>
      </c>
      <c r="O207" s="59"/>
      <c r="P207" s="178">
        <f>O207*H207</f>
        <v>0</v>
      </c>
      <c r="Q207" s="178">
        <v>0.04</v>
      </c>
      <c r="R207" s="178">
        <f>Q207*H207</f>
        <v>0.34039999999999998</v>
      </c>
      <c r="S207" s="178">
        <v>0</v>
      </c>
      <c r="T207" s="179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0" t="s">
        <v>177</v>
      </c>
      <c r="AT207" s="180" t="s">
        <v>173</v>
      </c>
      <c r="AU207" s="180" t="s">
        <v>86</v>
      </c>
      <c r="AY207" s="18" t="s">
        <v>170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84</v>
      </c>
      <c r="BK207" s="181">
        <f>ROUND(I207*H207,2)</f>
        <v>0</v>
      </c>
      <c r="BL207" s="18" t="s">
        <v>177</v>
      </c>
      <c r="BM207" s="180" t="s">
        <v>270</v>
      </c>
    </row>
    <row r="208" spans="1:65" s="13" customFormat="1" ht="10.199999999999999">
      <c r="B208" s="182"/>
      <c r="D208" s="183" t="s">
        <v>179</v>
      </c>
      <c r="E208" s="184" t="s">
        <v>1</v>
      </c>
      <c r="F208" s="185" t="s">
        <v>180</v>
      </c>
      <c r="H208" s="184" t="s">
        <v>1</v>
      </c>
      <c r="I208" s="186"/>
      <c r="L208" s="182"/>
      <c r="M208" s="187"/>
      <c r="N208" s="188"/>
      <c r="O208" s="188"/>
      <c r="P208" s="188"/>
      <c r="Q208" s="188"/>
      <c r="R208" s="188"/>
      <c r="S208" s="188"/>
      <c r="T208" s="189"/>
      <c r="AT208" s="184" t="s">
        <v>179</v>
      </c>
      <c r="AU208" s="184" t="s">
        <v>86</v>
      </c>
      <c r="AV208" s="13" t="s">
        <v>84</v>
      </c>
      <c r="AW208" s="13" t="s">
        <v>32</v>
      </c>
      <c r="AX208" s="13" t="s">
        <v>77</v>
      </c>
      <c r="AY208" s="184" t="s">
        <v>170</v>
      </c>
    </row>
    <row r="209" spans="1:65" s="14" customFormat="1" ht="10.199999999999999">
      <c r="B209" s="190"/>
      <c r="D209" s="183" t="s">
        <v>179</v>
      </c>
      <c r="E209" s="191" t="s">
        <v>1</v>
      </c>
      <c r="F209" s="192" t="s">
        <v>271</v>
      </c>
      <c r="H209" s="193">
        <v>1.56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179</v>
      </c>
      <c r="AU209" s="191" t="s">
        <v>86</v>
      </c>
      <c r="AV209" s="14" t="s">
        <v>86</v>
      </c>
      <c r="AW209" s="14" t="s">
        <v>32</v>
      </c>
      <c r="AX209" s="14" t="s">
        <v>77</v>
      </c>
      <c r="AY209" s="191" t="s">
        <v>170</v>
      </c>
    </row>
    <row r="210" spans="1:65" s="13" customFormat="1" ht="10.199999999999999">
      <c r="B210" s="182"/>
      <c r="D210" s="183" t="s">
        <v>179</v>
      </c>
      <c r="E210" s="184" t="s">
        <v>1</v>
      </c>
      <c r="F210" s="185" t="s">
        <v>264</v>
      </c>
      <c r="H210" s="184" t="s">
        <v>1</v>
      </c>
      <c r="I210" s="186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4" t="s">
        <v>179</v>
      </c>
      <c r="AU210" s="184" t="s">
        <v>86</v>
      </c>
      <c r="AV210" s="13" t="s">
        <v>84</v>
      </c>
      <c r="AW210" s="13" t="s">
        <v>32</v>
      </c>
      <c r="AX210" s="13" t="s">
        <v>77</v>
      </c>
      <c r="AY210" s="184" t="s">
        <v>170</v>
      </c>
    </row>
    <row r="211" spans="1:65" s="14" customFormat="1" ht="10.199999999999999">
      <c r="B211" s="190"/>
      <c r="D211" s="183" t="s">
        <v>179</v>
      </c>
      <c r="E211" s="191" t="s">
        <v>1</v>
      </c>
      <c r="F211" s="192" t="s">
        <v>272</v>
      </c>
      <c r="H211" s="193">
        <v>4.95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179</v>
      </c>
      <c r="AU211" s="191" t="s">
        <v>86</v>
      </c>
      <c r="AV211" s="14" t="s">
        <v>86</v>
      </c>
      <c r="AW211" s="14" t="s">
        <v>32</v>
      </c>
      <c r="AX211" s="14" t="s">
        <v>77</v>
      </c>
      <c r="AY211" s="191" t="s">
        <v>170</v>
      </c>
    </row>
    <row r="212" spans="1:65" s="14" customFormat="1" ht="10.199999999999999">
      <c r="B212" s="190"/>
      <c r="D212" s="183" t="s">
        <v>179</v>
      </c>
      <c r="E212" s="191" t="s">
        <v>1</v>
      </c>
      <c r="F212" s="192" t="s">
        <v>86</v>
      </c>
      <c r="H212" s="193">
        <v>2</v>
      </c>
      <c r="I212" s="194"/>
      <c r="L212" s="190"/>
      <c r="M212" s="195"/>
      <c r="N212" s="196"/>
      <c r="O212" s="196"/>
      <c r="P212" s="196"/>
      <c r="Q212" s="196"/>
      <c r="R212" s="196"/>
      <c r="S212" s="196"/>
      <c r="T212" s="197"/>
      <c r="AT212" s="191" t="s">
        <v>179</v>
      </c>
      <c r="AU212" s="191" t="s">
        <v>86</v>
      </c>
      <c r="AV212" s="14" t="s">
        <v>86</v>
      </c>
      <c r="AW212" s="14" t="s">
        <v>32</v>
      </c>
      <c r="AX212" s="14" t="s">
        <v>77</v>
      </c>
      <c r="AY212" s="191" t="s">
        <v>170</v>
      </c>
    </row>
    <row r="213" spans="1:65" s="15" customFormat="1" ht="10.199999999999999">
      <c r="B213" s="198"/>
      <c r="D213" s="183" t="s">
        <v>179</v>
      </c>
      <c r="E213" s="199" t="s">
        <v>1</v>
      </c>
      <c r="F213" s="200" t="s">
        <v>198</v>
      </c>
      <c r="H213" s="201">
        <v>8.51</v>
      </c>
      <c r="I213" s="202"/>
      <c r="L213" s="198"/>
      <c r="M213" s="203"/>
      <c r="N213" s="204"/>
      <c r="O213" s="204"/>
      <c r="P213" s="204"/>
      <c r="Q213" s="204"/>
      <c r="R213" s="204"/>
      <c r="S213" s="204"/>
      <c r="T213" s="205"/>
      <c r="AT213" s="199" t="s">
        <v>179</v>
      </c>
      <c r="AU213" s="199" t="s">
        <v>86</v>
      </c>
      <c r="AV213" s="15" t="s">
        <v>177</v>
      </c>
      <c r="AW213" s="15" t="s">
        <v>32</v>
      </c>
      <c r="AX213" s="15" t="s">
        <v>84</v>
      </c>
      <c r="AY213" s="199" t="s">
        <v>170</v>
      </c>
    </row>
    <row r="214" spans="1:65" s="2" customFormat="1" ht="21.75" customHeight="1">
      <c r="A214" s="33"/>
      <c r="B214" s="167"/>
      <c r="C214" s="168" t="s">
        <v>273</v>
      </c>
      <c r="D214" s="168" t="s">
        <v>173</v>
      </c>
      <c r="E214" s="169" t="s">
        <v>274</v>
      </c>
      <c r="F214" s="170" t="s">
        <v>275</v>
      </c>
      <c r="G214" s="171" t="s">
        <v>184</v>
      </c>
      <c r="H214" s="172">
        <v>13.839</v>
      </c>
      <c r="I214" s="173"/>
      <c r="J214" s="174">
        <f>ROUND(I214*H214,2)</f>
        <v>0</v>
      </c>
      <c r="K214" s="175"/>
      <c r="L214" s="34"/>
      <c r="M214" s="176" t="s">
        <v>1</v>
      </c>
      <c r="N214" s="177" t="s">
        <v>42</v>
      </c>
      <c r="O214" s="59"/>
      <c r="P214" s="178">
        <f>O214*H214</f>
        <v>0</v>
      </c>
      <c r="Q214" s="178">
        <v>4.3800000000000002E-3</v>
      </c>
      <c r="R214" s="178">
        <f>Q214*H214</f>
        <v>6.0614820000000007E-2</v>
      </c>
      <c r="S214" s="178">
        <v>0</v>
      </c>
      <c r="T214" s="179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0" t="s">
        <v>177</v>
      </c>
      <c r="AT214" s="180" t="s">
        <v>173</v>
      </c>
      <c r="AU214" s="180" t="s">
        <v>86</v>
      </c>
      <c r="AY214" s="18" t="s">
        <v>170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8" t="s">
        <v>84</v>
      </c>
      <c r="BK214" s="181">
        <f>ROUND(I214*H214,2)</f>
        <v>0</v>
      </c>
      <c r="BL214" s="18" t="s">
        <v>177</v>
      </c>
      <c r="BM214" s="180" t="s">
        <v>276</v>
      </c>
    </row>
    <row r="215" spans="1:65" s="13" customFormat="1" ht="10.199999999999999">
      <c r="B215" s="182"/>
      <c r="D215" s="183" t="s">
        <v>179</v>
      </c>
      <c r="E215" s="184" t="s">
        <v>1</v>
      </c>
      <c r="F215" s="185" t="s">
        <v>232</v>
      </c>
      <c r="H215" s="184" t="s">
        <v>1</v>
      </c>
      <c r="I215" s="186"/>
      <c r="L215" s="182"/>
      <c r="M215" s="187"/>
      <c r="N215" s="188"/>
      <c r="O215" s="188"/>
      <c r="P215" s="188"/>
      <c r="Q215" s="188"/>
      <c r="R215" s="188"/>
      <c r="S215" s="188"/>
      <c r="T215" s="189"/>
      <c r="AT215" s="184" t="s">
        <v>179</v>
      </c>
      <c r="AU215" s="184" t="s">
        <v>86</v>
      </c>
      <c r="AV215" s="13" t="s">
        <v>84</v>
      </c>
      <c r="AW215" s="13" t="s">
        <v>32</v>
      </c>
      <c r="AX215" s="13" t="s">
        <v>77</v>
      </c>
      <c r="AY215" s="184" t="s">
        <v>170</v>
      </c>
    </row>
    <row r="216" spans="1:65" s="14" customFormat="1" ht="10.199999999999999">
      <c r="B216" s="190"/>
      <c r="D216" s="183" t="s">
        <v>179</v>
      </c>
      <c r="E216" s="191" t="s">
        <v>1</v>
      </c>
      <c r="F216" s="192" t="s">
        <v>277</v>
      </c>
      <c r="H216" s="193">
        <v>9.92</v>
      </c>
      <c r="I216" s="194"/>
      <c r="L216" s="190"/>
      <c r="M216" s="195"/>
      <c r="N216" s="196"/>
      <c r="O216" s="196"/>
      <c r="P216" s="196"/>
      <c r="Q216" s="196"/>
      <c r="R216" s="196"/>
      <c r="S216" s="196"/>
      <c r="T216" s="197"/>
      <c r="AT216" s="191" t="s">
        <v>179</v>
      </c>
      <c r="AU216" s="191" t="s">
        <v>86</v>
      </c>
      <c r="AV216" s="14" t="s">
        <v>86</v>
      </c>
      <c r="AW216" s="14" t="s">
        <v>32</v>
      </c>
      <c r="AX216" s="14" t="s">
        <v>77</v>
      </c>
      <c r="AY216" s="191" t="s">
        <v>170</v>
      </c>
    </row>
    <row r="217" spans="1:65" s="14" customFormat="1" ht="10.199999999999999">
      <c r="B217" s="190"/>
      <c r="D217" s="183" t="s">
        <v>179</v>
      </c>
      <c r="E217" s="191" t="s">
        <v>1</v>
      </c>
      <c r="F217" s="192" t="s">
        <v>278</v>
      </c>
      <c r="H217" s="193">
        <v>3.6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179</v>
      </c>
      <c r="AU217" s="191" t="s">
        <v>86</v>
      </c>
      <c r="AV217" s="14" t="s">
        <v>86</v>
      </c>
      <c r="AW217" s="14" t="s">
        <v>32</v>
      </c>
      <c r="AX217" s="14" t="s">
        <v>77</v>
      </c>
      <c r="AY217" s="191" t="s">
        <v>170</v>
      </c>
    </row>
    <row r="218" spans="1:65" s="14" customFormat="1" ht="10.199999999999999">
      <c r="B218" s="190"/>
      <c r="D218" s="183" t="s">
        <v>179</v>
      </c>
      <c r="E218" s="191" t="s">
        <v>1</v>
      </c>
      <c r="F218" s="192" t="s">
        <v>279</v>
      </c>
      <c r="H218" s="193">
        <v>0.31900000000000001</v>
      </c>
      <c r="I218" s="194"/>
      <c r="L218" s="190"/>
      <c r="M218" s="195"/>
      <c r="N218" s="196"/>
      <c r="O218" s="196"/>
      <c r="P218" s="196"/>
      <c r="Q218" s="196"/>
      <c r="R218" s="196"/>
      <c r="S218" s="196"/>
      <c r="T218" s="197"/>
      <c r="AT218" s="191" t="s">
        <v>179</v>
      </c>
      <c r="AU218" s="191" t="s">
        <v>86</v>
      </c>
      <c r="AV218" s="14" t="s">
        <v>86</v>
      </c>
      <c r="AW218" s="14" t="s">
        <v>32</v>
      </c>
      <c r="AX218" s="14" t="s">
        <v>77</v>
      </c>
      <c r="AY218" s="191" t="s">
        <v>170</v>
      </c>
    </row>
    <row r="219" spans="1:65" s="16" customFormat="1" ht="10.199999999999999">
      <c r="B219" s="217"/>
      <c r="D219" s="183" t="s">
        <v>179</v>
      </c>
      <c r="E219" s="218" t="s">
        <v>1</v>
      </c>
      <c r="F219" s="219" t="s">
        <v>221</v>
      </c>
      <c r="H219" s="220">
        <v>13.839</v>
      </c>
      <c r="I219" s="221"/>
      <c r="L219" s="217"/>
      <c r="M219" s="222"/>
      <c r="N219" s="223"/>
      <c r="O219" s="223"/>
      <c r="P219" s="223"/>
      <c r="Q219" s="223"/>
      <c r="R219" s="223"/>
      <c r="S219" s="223"/>
      <c r="T219" s="224"/>
      <c r="AT219" s="218" t="s">
        <v>179</v>
      </c>
      <c r="AU219" s="218" t="s">
        <v>86</v>
      </c>
      <c r="AV219" s="16" t="s">
        <v>171</v>
      </c>
      <c r="AW219" s="16" t="s">
        <v>32</v>
      </c>
      <c r="AX219" s="16" t="s">
        <v>84</v>
      </c>
      <c r="AY219" s="218" t="s">
        <v>170</v>
      </c>
    </row>
    <row r="220" spans="1:65" s="2" customFormat="1" ht="21.75" customHeight="1">
      <c r="A220" s="33"/>
      <c r="B220" s="167"/>
      <c r="C220" s="168" t="s">
        <v>280</v>
      </c>
      <c r="D220" s="168" t="s">
        <v>173</v>
      </c>
      <c r="E220" s="169" t="s">
        <v>281</v>
      </c>
      <c r="F220" s="170" t="s">
        <v>282</v>
      </c>
      <c r="G220" s="171" t="s">
        <v>184</v>
      </c>
      <c r="H220" s="172">
        <v>9.92</v>
      </c>
      <c r="I220" s="173"/>
      <c r="J220" s="174">
        <f>ROUND(I220*H220,2)</f>
        <v>0</v>
      </c>
      <c r="K220" s="175"/>
      <c r="L220" s="34"/>
      <c r="M220" s="176" t="s">
        <v>1</v>
      </c>
      <c r="N220" s="177" t="s">
        <v>42</v>
      </c>
      <c r="O220" s="59"/>
      <c r="P220" s="178">
        <f>O220*H220</f>
        <v>0</v>
      </c>
      <c r="Q220" s="178">
        <v>3.0000000000000001E-3</v>
      </c>
      <c r="R220" s="178">
        <f>Q220*H220</f>
        <v>2.9760000000000002E-2</v>
      </c>
      <c r="S220" s="178">
        <v>0</v>
      </c>
      <c r="T220" s="179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0" t="s">
        <v>177</v>
      </c>
      <c r="AT220" s="180" t="s">
        <v>173</v>
      </c>
      <c r="AU220" s="180" t="s">
        <v>86</v>
      </c>
      <c r="AY220" s="18" t="s">
        <v>170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84</v>
      </c>
      <c r="BK220" s="181">
        <f>ROUND(I220*H220,2)</f>
        <v>0</v>
      </c>
      <c r="BL220" s="18" t="s">
        <v>177</v>
      </c>
      <c r="BM220" s="180" t="s">
        <v>283</v>
      </c>
    </row>
    <row r="221" spans="1:65" s="13" customFormat="1" ht="10.199999999999999">
      <c r="B221" s="182"/>
      <c r="D221" s="183" t="s">
        <v>179</v>
      </c>
      <c r="E221" s="184" t="s">
        <v>1</v>
      </c>
      <c r="F221" s="185" t="s">
        <v>232</v>
      </c>
      <c r="H221" s="184" t="s">
        <v>1</v>
      </c>
      <c r="I221" s="186"/>
      <c r="L221" s="182"/>
      <c r="M221" s="187"/>
      <c r="N221" s="188"/>
      <c r="O221" s="188"/>
      <c r="P221" s="188"/>
      <c r="Q221" s="188"/>
      <c r="R221" s="188"/>
      <c r="S221" s="188"/>
      <c r="T221" s="189"/>
      <c r="AT221" s="184" t="s">
        <v>179</v>
      </c>
      <c r="AU221" s="184" t="s">
        <v>86</v>
      </c>
      <c r="AV221" s="13" t="s">
        <v>84</v>
      </c>
      <c r="AW221" s="13" t="s">
        <v>32</v>
      </c>
      <c r="AX221" s="13" t="s">
        <v>77</v>
      </c>
      <c r="AY221" s="184" t="s">
        <v>170</v>
      </c>
    </row>
    <row r="222" spans="1:65" s="14" customFormat="1" ht="10.199999999999999">
      <c r="B222" s="190"/>
      <c r="D222" s="183" t="s">
        <v>179</v>
      </c>
      <c r="E222" s="191" t="s">
        <v>1</v>
      </c>
      <c r="F222" s="192" t="s">
        <v>284</v>
      </c>
      <c r="H222" s="193">
        <v>9.92</v>
      </c>
      <c r="I222" s="194"/>
      <c r="L222" s="190"/>
      <c r="M222" s="195"/>
      <c r="N222" s="196"/>
      <c r="O222" s="196"/>
      <c r="P222" s="196"/>
      <c r="Q222" s="196"/>
      <c r="R222" s="196"/>
      <c r="S222" s="196"/>
      <c r="T222" s="197"/>
      <c r="AT222" s="191" t="s">
        <v>179</v>
      </c>
      <c r="AU222" s="191" t="s">
        <v>86</v>
      </c>
      <c r="AV222" s="14" t="s">
        <v>86</v>
      </c>
      <c r="AW222" s="14" t="s">
        <v>32</v>
      </c>
      <c r="AX222" s="14" t="s">
        <v>84</v>
      </c>
      <c r="AY222" s="191" t="s">
        <v>170</v>
      </c>
    </row>
    <row r="223" spans="1:65" s="2" customFormat="1" ht="16.5" customHeight="1">
      <c r="A223" s="33"/>
      <c r="B223" s="167"/>
      <c r="C223" s="168" t="s">
        <v>285</v>
      </c>
      <c r="D223" s="168" t="s">
        <v>173</v>
      </c>
      <c r="E223" s="169" t="s">
        <v>286</v>
      </c>
      <c r="F223" s="170" t="s">
        <v>287</v>
      </c>
      <c r="G223" s="171" t="s">
        <v>184</v>
      </c>
      <c r="H223" s="172">
        <v>5</v>
      </c>
      <c r="I223" s="173"/>
      <c r="J223" s="174">
        <f>ROUND(I223*H223,2)</f>
        <v>0</v>
      </c>
      <c r="K223" s="175"/>
      <c r="L223" s="34"/>
      <c r="M223" s="176" t="s">
        <v>1</v>
      </c>
      <c r="N223" s="177" t="s">
        <v>42</v>
      </c>
      <c r="O223" s="59"/>
      <c r="P223" s="178">
        <f>O223*H223</f>
        <v>0</v>
      </c>
      <c r="Q223" s="178">
        <v>3.2730000000000002E-2</v>
      </c>
      <c r="R223" s="178">
        <f>Q223*H223</f>
        <v>0.16365000000000002</v>
      </c>
      <c r="S223" s="178">
        <v>0</v>
      </c>
      <c r="T223" s="179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0" t="s">
        <v>177</v>
      </c>
      <c r="AT223" s="180" t="s">
        <v>173</v>
      </c>
      <c r="AU223" s="180" t="s">
        <v>86</v>
      </c>
      <c r="AY223" s="18" t="s">
        <v>170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8" t="s">
        <v>84</v>
      </c>
      <c r="BK223" s="181">
        <f>ROUND(I223*H223,2)</f>
        <v>0</v>
      </c>
      <c r="BL223" s="18" t="s">
        <v>177</v>
      </c>
      <c r="BM223" s="180" t="s">
        <v>288</v>
      </c>
    </row>
    <row r="224" spans="1:65" s="2" customFormat="1" ht="21.75" customHeight="1">
      <c r="A224" s="33"/>
      <c r="B224" s="167"/>
      <c r="C224" s="168" t="s">
        <v>289</v>
      </c>
      <c r="D224" s="168" t="s">
        <v>173</v>
      </c>
      <c r="E224" s="169" t="s">
        <v>290</v>
      </c>
      <c r="F224" s="170" t="s">
        <v>291</v>
      </c>
      <c r="G224" s="171" t="s">
        <v>184</v>
      </c>
      <c r="H224" s="172">
        <v>13.2</v>
      </c>
      <c r="I224" s="173"/>
      <c r="J224" s="174">
        <f>ROUND(I224*H224,2)</f>
        <v>0</v>
      </c>
      <c r="K224" s="175"/>
      <c r="L224" s="34"/>
      <c r="M224" s="176" t="s">
        <v>1</v>
      </c>
      <c r="N224" s="177" t="s">
        <v>42</v>
      </c>
      <c r="O224" s="59"/>
      <c r="P224" s="178">
        <f>O224*H224</f>
        <v>0</v>
      </c>
      <c r="Q224" s="178">
        <v>1.8380000000000001E-2</v>
      </c>
      <c r="R224" s="178">
        <f>Q224*H224</f>
        <v>0.242616</v>
      </c>
      <c r="S224" s="178">
        <v>0</v>
      </c>
      <c r="T224" s="179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0" t="s">
        <v>177</v>
      </c>
      <c r="AT224" s="180" t="s">
        <v>173</v>
      </c>
      <c r="AU224" s="180" t="s">
        <v>86</v>
      </c>
      <c r="AY224" s="18" t="s">
        <v>170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8" t="s">
        <v>84</v>
      </c>
      <c r="BK224" s="181">
        <f>ROUND(I224*H224,2)</f>
        <v>0</v>
      </c>
      <c r="BL224" s="18" t="s">
        <v>177</v>
      </c>
      <c r="BM224" s="180" t="s">
        <v>292</v>
      </c>
    </row>
    <row r="225" spans="1:65" s="13" customFormat="1" ht="10.199999999999999">
      <c r="B225" s="182"/>
      <c r="D225" s="183" t="s">
        <v>179</v>
      </c>
      <c r="E225" s="184" t="s">
        <v>1</v>
      </c>
      <c r="F225" s="185" t="s">
        <v>232</v>
      </c>
      <c r="H225" s="184" t="s">
        <v>1</v>
      </c>
      <c r="I225" s="186"/>
      <c r="L225" s="182"/>
      <c r="M225" s="187"/>
      <c r="N225" s="188"/>
      <c r="O225" s="188"/>
      <c r="P225" s="188"/>
      <c r="Q225" s="188"/>
      <c r="R225" s="188"/>
      <c r="S225" s="188"/>
      <c r="T225" s="189"/>
      <c r="AT225" s="184" t="s">
        <v>179</v>
      </c>
      <c r="AU225" s="184" t="s">
        <v>86</v>
      </c>
      <c r="AV225" s="13" t="s">
        <v>84</v>
      </c>
      <c r="AW225" s="13" t="s">
        <v>32</v>
      </c>
      <c r="AX225" s="13" t="s">
        <v>77</v>
      </c>
      <c r="AY225" s="184" t="s">
        <v>170</v>
      </c>
    </row>
    <row r="226" spans="1:65" s="14" customFormat="1" ht="10.199999999999999">
      <c r="B226" s="190"/>
      <c r="D226" s="183" t="s">
        <v>179</v>
      </c>
      <c r="E226" s="191" t="s">
        <v>1</v>
      </c>
      <c r="F226" s="192" t="s">
        <v>293</v>
      </c>
      <c r="H226" s="193">
        <v>13.2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1" t="s">
        <v>179</v>
      </c>
      <c r="AU226" s="191" t="s">
        <v>86</v>
      </c>
      <c r="AV226" s="14" t="s">
        <v>86</v>
      </c>
      <c r="AW226" s="14" t="s">
        <v>32</v>
      </c>
      <c r="AX226" s="14" t="s">
        <v>84</v>
      </c>
      <c r="AY226" s="191" t="s">
        <v>170</v>
      </c>
    </row>
    <row r="227" spans="1:65" s="2" customFormat="1" ht="21.75" customHeight="1">
      <c r="A227" s="33"/>
      <c r="B227" s="167"/>
      <c r="C227" s="168" t="s">
        <v>294</v>
      </c>
      <c r="D227" s="168" t="s">
        <v>173</v>
      </c>
      <c r="E227" s="169" t="s">
        <v>295</v>
      </c>
      <c r="F227" s="170" t="s">
        <v>296</v>
      </c>
      <c r="G227" s="171" t="s">
        <v>297</v>
      </c>
      <c r="H227" s="172">
        <v>18</v>
      </c>
      <c r="I227" s="173"/>
      <c r="J227" s="174">
        <f>ROUND(I227*H227,2)</f>
        <v>0</v>
      </c>
      <c r="K227" s="175"/>
      <c r="L227" s="34"/>
      <c r="M227" s="176" t="s">
        <v>1</v>
      </c>
      <c r="N227" s="177" t="s">
        <v>42</v>
      </c>
      <c r="O227" s="59"/>
      <c r="P227" s="178">
        <f>O227*H227</f>
        <v>0</v>
      </c>
      <c r="Q227" s="178">
        <v>0.1575</v>
      </c>
      <c r="R227" s="178">
        <f>Q227*H227</f>
        <v>2.835</v>
      </c>
      <c r="S227" s="178">
        <v>0</v>
      </c>
      <c r="T227" s="179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0" t="s">
        <v>177</v>
      </c>
      <c r="AT227" s="180" t="s">
        <v>173</v>
      </c>
      <c r="AU227" s="180" t="s">
        <v>86</v>
      </c>
      <c r="AY227" s="18" t="s">
        <v>170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8" t="s">
        <v>84</v>
      </c>
      <c r="BK227" s="181">
        <f>ROUND(I227*H227,2)</f>
        <v>0</v>
      </c>
      <c r="BL227" s="18" t="s">
        <v>177</v>
      </c>
      <c r="BM227" s="180" t="s">
        <v>298</v>
      </c>
    </row>
    <row r="228" spans="1:65" s="2" customFormat="1" ht="21.75" customHeight="1">
      <c r="A228" s="33"/>
      <c r="B228" s="167"/>
      <c r="C228" s="168" t="s">
        <v>7</v>
      </c>
      <c r="D228" s="168" t="s">
        <v>173</v>
      </c>
      <c r="E228" s="169" t="s">
        <v>299</v>
      </c>
      <c r="F228" s="170" t="s">
        <v>300</v>
      </c>
      <c r="G228" s="171" t="s">
        <v>184</v>
      </c>
      <c r="H228" s="172">
        <v>124.523</v>
      </c>
      <c r="I228" s="173"/>
      <c r="J228" s="174">
        <f>ROUND(I228*H228,2)</f>
        <v>0</v>
      </c>
      <c r="K228" s="175"/>
      <c r="L228" s="34"/>
      <c r="M228" s="176" t="s">
        <v>1</v>
      </c>
      <c r="N228" s="177" t="s">
        <v>42</v>
      </c>
      <c r="O228" s="59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0" t="s">
        <v>177</v>
      </c>
      <c r="AT228" s="180" t="s">
        <v>173</v>
      </c>
      <c r="AU228" s="180" t="s">
        <v>86</v>
      </c>
      <c r="AY228" s="18" t="s">
        <v>170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8" t="s">
        <v>84</v>
      </c>
      <c r="BK228" s="181">
        <f>ROUND(I228*H228,2)</f>
        <v>0</v>
      </c>
      <c r="BL228" s="18" t="s">
        <v>177</v>
      </c>
      <c r="BM228" s="180" t="s">
        <v>301</v>
      </c>
    </row>
    <row r="229" spans="1:65" s="14" customFormat="1" ht="10.199999999999999">
      <c r="B229" s="190"/>
      <c r="D229" s="183" t="s">
        <v>179</v>
      </c>
      <c r="E229" s="191" t="s">
        <v>1</v>
      </c>
      <c r="F229" s="192" t="s">
        <v>302</v>
      </c>
      <c r="H229" s="193">
        <v>85.778000000000006</v>
      </c>
      <c r="I229" s="194"/>
      <c r="L229" s="190"/>
      <c r="M229" s="195"/>
      <c r="N229" s="196"/>
      <c r="O229" s="196"/>
      <c r="P229" s="196"/>
      <c r="Q229" s="196"/>
      <c r="R229" s="196"/>
      <c r="S229" s="196"/>
      <c r="T229" s="197"/>
      <c r="AT229" s="191" t="s">
        <v>179</v>
      </c>
      <c r="AU229" s="191" t="s">
        <v>86</v>
      </c>
      <c r="AV229" s="14" t="s">
        <v>86</v>
      </c>
      <c r="AW229" s="14" t="s">
        <v>32</v>
      </c>
      <c r="AX229" s="14" t="s">
        <v>77</v>
      </c>
      <c r="AY229" s="191" t="s">
        <v>170</v>
      </c>
    </row>
    <row r="230" spans="1:65" s="14" customFormat="1" ht="10.199999999999999">
      <c r="B230" s="190"/>
      <c r="D230" s="183" t="s">
        <v>179</v>
      </c>
      <c r="E230" s="191" t="s">
        <v>1</v>
      </c>
      <c r="F230" s="192" t="s">
        <v>303</v>
      </c>
      <c r="H230" s="193">
        <v>38.744999999999997</v>
      </c>
      <c r="I230" s="194"/>
      <c r="L230" s="190"/>
      <c r="M230" s="195"/>
      <c r="N230" s="196"/>
      <c r="O230" s="196"/>
      <c r="P230" s="196"/>
      <c r="Q230" s="196"/>
      <c r="R230" s="196"/>
      <c r="S230" s="196"/>
      <c r="T230" s="197"/>
      <c r="AT230" s="191" t="s">
        <v>179</v>
      </c>
      <c r="AU230" s="191" t="s">
        <v>86</v>
      </c>
      <c r="AV230" s="14" t="s">
        <v>86</v>
      </c>
      <c r="AW230" s="14" t="s">
        <v>32</v>
      </c>
      <c r="AX230" s="14" t="s">
        <v>77</v>
      </c>
      <c r="AY230" s="191" t="s">
        <v>170</v>
      </c>
    </row>
    <row r="231" spans="1:65" s="15" customFormat="1" ht="10.199999999999999">
      <c r="B231" s="198"/>
      <c r="D231" s="183" t="s">
        <v>179</v>
      </c>
      <c r="E231" s="199" t="s">
        <v>1</v>
      </c>
      <c r="F231" s="200" t="s">
        <v>198</v>
      </c>
      <c r="H231" s="201">
        <v>124.523</v>
      </c>
      <c r="I231" s="202"/>
      <c r="L231" s="198"/>
      <c r="M231" s="203"/>
      <c r="N231" s="204"/>
      <c r="O231" s="204"/>
      <c r="P231" s="204"/>
      <c r="Q231" s="204"/>
      <c r="R231" s="204"/>
      <c r="S231" s="204"/>
      <c r="T231" s="205"/>
      <c r="AT231" s="199" t="s">
        <v>179</v>
      </c>
      <c r="AU231" s="199" t="s">
        <v>86</v>
      </c>
      <c r="AV231" s="15" t="s">
        <v>177</v>
      </c>
      <c r="AW231" s="15" t="s">
        <v>32</v>
      </c>
      <c r="AX231" s="15" t="s">
        <v>84</v>
      </c>
      <c r="AY231" s="199" t="s">
        <v>170</v>
      </c>
    </row>
    <row r="232" spans="1:65" s="2" customFormat="1" ht="21.75" customHeight="1">
      <c r="A232" s="33"/>
      <c r="B232" s="167"/>
      <c r="C232" s="168" t="s">
        <v>304</v>
      </c>
      <c r="D232" s="168" t="s">
        <v>173</v>
      </c>
      <c r="E232" s="169" t="s">
        <v>305</v>
      </c>
      <c r="F232" s="170" t="s">
        <v>306</v>
      </c>
      <c r="G232" s="171" t="s">
        <v>176</v>
      </c>
      <c r="H232" s="172">
        <v>0.48599999999999999</v>
      </c>
      <c r="I232" s="173"/>
      <c r="J232" s="174">
        <f>ROUND(I232*H232,2)</f>
        <v>0</v>
      </c>
      <c r="K232" s="175"/>
      <c r="L232" s="34"/>
      <c r="M232" s="176" t="s">
        <v>1</v>
      </c>
      <c r="N232" s="177" t="s">
        <v>42</v>
      </c>
      <c r="O232" s="59"/>
      <c r="P232" s="178">
        <f>O232*H232</f>
        <v>0</v>
      </c>
      <c r="Q232" s="178">
        <v>2.2563399999999998</v>
      </c>
      <c r="R232" s="178">
        <f>Q232*H232</f>
        <v>1.0965812399999999</v>
      </c>
      <c r="S232" s="178">
        <v>0</v>
      </c>
      <c r="T232" s="17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0" t="s">
        <v>177</v>
      </c>
      <c r="AT232" s="180" t="s">
        <v>173</v>
      </c>
      <c r="AU232" s="180" t="s">
        <v>86</v>
      </c>
      <c r="AY232" s="18" t="s">
        <v>170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8" t="s">
        <v>84</v>
      </c>
      <c r="BK232" s="181">
        <f>ROUND(I232*H232,2)</f>
        <v>0</v>
      </c>
      <c r="BL232" s="18" t="s">
        <v>177</v>
      </c>
      <c r="BM232" s="180" t="s">
        <v>307</v>
      </c>
    </row>
    <row r="233" spans="1:65" s="13" customFormat="1" ht="10.199999999999999">
      <c r="B233" s="182"/>
      <c r="D233" s="183" t="s">
        <v>179</v>
      </c>
      <c r="E233" s="184" t="s">
        <v>1</v>
      </c>
      <c r="F233" s="185" t="s">
        <v>180</v>
      </c>
      <c r="H233" s="184" t="s">
        <v>1</v>
      </c>
      <c r="I233" s="186"/>
      <c r="L233" s="182"/>
      <c r="M233" s="187"/>
      <c r="N233" s="188"/>
      <c r="O233" s="188"/>
      <c r="P233" s="188"/>
      <c r="Q233" s="188"/>
      <c r="R233" s="188"/>
      <c r="S233" s="188"/>
      <c r="T233" s="189"/>
      <c r="AT233" s="184" t="s">
        <v>179</v>
      </c>
      <c r="AU233" s="184" t="s">
        <v>86</v>
      </c>
      <c r="AV233" s="13" t="s">
        <v>84</v>
      </c>
      <c r="AW233" s="13" t="s">
        <v>32</v>
      </c>
      <c r="AX233" s="13" t="s">
        <v>77</v>
      </c>
      <c r="AY233" s="184" t="s">
        <v>170</v>
      </c>
    </row>
    <row r="234" spans="1:65" s="14" customFormat="1" ht="10.199999999999999">
      <c r="B234" s="190"/>
      <c r="D234" s="183" t="s">
        <v>179</v>
      </c>
      <c r="E234" s="191" t="s">
        <v>1</v>
      </c>
      <c r="F234" s="192" t="s">
        <v>308</v>
      </c>
      <c r="H234" s="193">
        <v>4.9000000000000002E-2</v>
      </c>
      <c r="I234" s="194"/>
      <c r="L234" s="190"/>
      <c r="M234" s="195"/>
      <c r="N234" s="196"/>
      <c r="O234" s="196"/>
      <c r="P234" s="196"/>
      <c r="Q234" s="196"/>
      <c r="R234" s="196"/>
      <c r="S234" s="196"/>
      <c r="T234" s="197"/>
      <c r="AT234" s="191" t="s">
        <v>179</v>
      </c>
      <c r="AU234" s="191" t="s">
        <v>86</v>
      </c>
      <c r="AV234" s="14" t="s">
        <v>86</v>
      </c>
      <c r="AW234" s="14" t="s">
        <v>32</v>
      </c>
      <c r="AX234" s="14" t="s">
        <v>77</v>
      </c>
      <c r="AY234" s="191" t="s">
        <v>170</v>
      </c>
    </row>
    <row r="235" spans="1:65" s="13" customFormat="1" ht="10.199999999999999">
      <c r="B235" s="182"/>
      <c r="D235" s="183" t="s">
        <v>179</v>
      </c>
      <c r="E235" s="184" t="s">
        <v>1</v>
      </c>
      <c r="F235" s="185" t="s">
        <v>309</v>
      </c>
      <c r="H235" s="184" t="s">
        <v>1</v>
      </c>
      <c r="I235" s="186"/>
      <c r="L235" s="182"/>
      <c r="M235" s="187"/>
      <c r="N235" s="188"/>
      <c r="O235" s="188"/>
      <c r="P235" s="188"/>
      <c r="Q235" s="188"/>
      <c r="R235" s="188"/>
      <c r="S235" s="188"/>
      <c r="T235" s="189"/>
      <c r="AT235" s="184" t="s">
        <v>179</v>
      </c>
      <c r="AU235" s="184" t="s">
        <v>86</v>
      </c>
      <c r="AV235" s="13" t="s">
        <v>84</v>
      </c>
      <c r="AW235" s="13" t="s">
        <v>32</v>
      </c>
      <c r="AX235" s="13" t="s">
        <v>77</v>
      </c>
      <c r="AY235" s="184" t="s">
        <v>170</v>
      </c>
    </row>
    <row r="236" spans="1:65" s="14" customFormat="1" ht="10.199999999999999">
      <c r="B236" s="190"/>
      <c r="D236" s="183" t="s">
        <v>179</v>
      </c>
      <c r="E236" s="191" t="s">
        <v>1</v>
      </c>
      <c r="F236" s="192" t="s">
        <v>310</v>
      </c>
      <c r="H236" s="193">
        <v>0.14499999999999999</v>
      </c>
      <c r="I236" s="194"/>
      <c r="L236" s="190"/>
      <c r="M236" s="195"/>
      <c r="N236" s="196"/>
      <c r="O236" s="196"/>
      <c r="P236" s="196"/>
      <c r="Q236" s="196"/>
      <c r="R236" s="196"/>
      <c r="S236" s="196"/>
      <c r="T236" s="197"/>
      <c r="AT236" s="191" t="s">
        <v>179</v>
      </c>
      <c r="AU236" s="191" t="s">
        <v>86</v>
      </c>
      <c r="AV236" s="14" t="s">
        <v>86</v>
      </c>
      <c r="AW236" s="14" t="s">
        <v>32</v>
      </c>
      <c r="AX236" s="14" t="s">
        <v>77</v>
      </c>
      <c r="AY236" s="191" t="s">
        <v>170</v>
      </c>
    </row>
    <row r="237" spans="1:65" s="14" customFormat="1" ht="10.199999999999999">
      <c r="B237" s="190"/>
      <c r="D237" s="183" t="s">
        <v>179</v>
      </c>
      <c r="E237" s="191" t="s">
        <v>1</v>
      </c>
      <c r="F237" s="192" t="s">
        <v>311</v>
      </c>
      <c r="H237" s="193">
        <v>7.8E-2</v>
      </c>
      <c r="I237" s="194"/>
      <c r="L237" s="190"/>
      <c r="M237" s="195"/>
      <c r="N237" s="196"/>
      <c r="O237" s="196"/>
      <c r="P237" s="196"/>
      <c r="Q237" s="196"/>
      <c r="R237" s="196"/>
      <c r="S237" s="196"/>
      <c r="T237" s="197"/>
      <c r="AT237" s="191" t="s">
        <v>179</v>
      </c>
      <c r="AU237" s="191" t="s">
        <v>86</v>
      </c>
      <c r="AV237" s="14" t="s">
        <v>86</v>
      </c>
      <c r="AW237" s="14" t="s">
        <v>32</v>
      </c>
      <c r="AX237" s="14" t="s">
        <v>77</v>
      </c>
      <c r="AY237" s="191" t="s">
        <v>170</v>
      </c>
    </row>
    <row r="238" spans="1:65" s="14" customFormat="1" ht="10.199999999999999">
      <c r="B238" s="190"/>
      <c r="D238" s="183" t="s">
        <v>179</v>
      </c>
      <c r="E238" s="191" t="s">
        <v>1</v>
      </c>
      <c r="F238" s="192" t="s">
        <v>312</v>
      </c>
      <c r="H238" s="193">
        <v>0.114</v>
      </c>
      <c r="I238" s="194"/>
      <c r="L238" s="190"/>
      <c r="M238" s="195"/>
      <c r="N238" s="196"/>
      <c r="O238" s="196"/>
      <c r="P238" s="196"/>
      <c r="Q238" s="196"/>
      <c r="R238" s="196"/>
      <c r="S238" s="196"/>
      <c r="T238" s="197"/>
      <c r="AT238" s="191" t="s">
        <v>179</v>
      </c>
      <c r="AU238" s="191" t="s">
        <v>86</v>
      </c>
      <c r="AV238" s="14" t="s">
        <v>86</v>
      </c>
      <c r="AW238" s="14" t="s">
        <v>32</v>
      </c>
      <c r="AX238" s="14" t="s">
        <v>77</v>
      </c>
      <c r="AY238" s="191" t="s">
        <v>170</v>
      </c>
    </row>
    <row r="239" spans="1:65" s="14" customFormat="1" ht="10.199999999999999">
      <c r="B239" s="190"/>
      <c r="D239" s="183" t="s">
        <v>179</v>
      </c>
      <c r="E239" s="191" t="s">
        <v>1</v>
      </c>
      <c r="F239" s="192" t="s">
        <v>313</v>
      </c>
      <c r="H239" s="193">
        <v>0.1</v>
      </c>
      <c r="I239" s="194"/>
      <c r="L239" s="190"/>
      <c r="M239" s="195"/>
      <c r="N239" s="196"/>
      <c r="O239" s="196"/>
      <c r="P239" s="196"/>
      <c r="Q239" s="196"/>
      <c r="R239" s="196"/>
      <c r="S239" s="196"/>
      <c r="T239" s="197"/>
      <c r="AT239" s="191" t="s">
        <v>179</v>
      </c>
      <c r="AU239" s="191" t="s">
        <v>86</v>
      </c>
      <c r="AV239" s="14" t="s">
        <v>86</v>
      </c>
      <c r="AW239" s="14" t="s">
        <v>32</v>
      </c>
      <c r="AX239" s="14" t="s">
        <v>77</v>
      </c>
      <c r="AY239" s="191" t="s">
        <v>170</v>
      </c>
    </row>
    <row r="240" spans="1:65" s="15" customFormat="1" ht="10.199999999999999">
      <c r="B240" s="198"/>
      <c r="D240" s="183" t="s">
        <v>179</v>
      </c>
      <c r="E240" s="199" t="s">
        <v>1</v>
      </c>
      <c r="F240" s="200" t="s">
        <v>198</v>
      </c>
      <c r="H240" s="201">
        <v>0.48599999999999999</v>
      </c>
      <c r="I240" s="202"/>
      <c r="L240" s="198"/>
      <c r="M240" s="203"/>
      <c r="N240" s="204"/>
      <c r="O240" s="204"/>
      <c r="P240" s="204"/>
      <c r="Q240" s="204"/>
      <c r="R240" s="204"/>
      <c r="S240" s="204"/>
      <c r="T240" s="205"/>
      <c r="AT240" s="199" t="s">
        <v>179</v>
      </c>
      <c r="AU240" s="199" t="s">
        <v>86</v>
      </c>
      <c r="AV240" s="15" t="s">
        <v>177</v>
      </c>
      <c r="AW240" s="15" t="s">
        <v>32</v>
      </c>
      <c r="AX240" s="15" t="s">
        <v>84</v>
      </c>
      <c r="AY240" s="199" t="s">
        <v>170</v>
      </c>
    </row>
    <row r="241" spans="1:65" s="2" customFormat="1" ht="21.75" customHeight="1">
      <c r="A241" s="33"/>
      <c r="B241" s="167"/>
      <c r="C241" s="168" t="s">
        <v>314</v>
      </c>
      <c r="D241" s="168" t="s">
        <v>173</v>
      </c>
      <c r="E241" s="169" t="s">
        <v>315</v>
      </c>
      <c r="F241" s="170" t="s">
        <v>316</v>
      </c>
      <c r="G241" s="171" t="s">
        <v>297</v>
      </c>
      <c r="H241" s="172">
        <v>10</v>
      </c>
      <c r="I241" s="173"/>
      <c r="J241" s="174">
        <f>ROUND(I241*H241,2)</f>
        <v>0</v>
      </c>
      <c r="K241" s="175"/>
      <c r="L241" s="34"/>
      <c r="M241" s="176" t="s">
        <v>1</v>
      </c>
      <c r="N241" s="177" t="s">
        <v>42</v>
      </c>
      <c r="O241" s="59"/>
      <c r="P241" s="178">
        <f>O241*H241</f>
        <v>0</v>
      </c>
      <c r="Q241" s="178">
        <v>4.8000000000000001E-4</v>
      </c>
      <c r="R241" s="178">
        <f>Q241*H241</f>
        <v>4.8000000000000004E-3</v>
      </c>
      <c r="S241" s="178">
        <v>0</v>
      </c>
      <c r="T241" s="179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0" t="s">
        <v>177</v>
      </c>
      <c r="AT241" s="180" t="s">
        <v>173</v>
      </c>
      <c r="AU241" s="180" t="s">
        <v>86</v>
      </c>
      <c r="AY241" s="18" t="s">
        <v>170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8" t="s">
        <v>84</v>
      </c>
      <c r="BK241" s="181">
        <f>ROUND(I241*H241,2)</f>
        <v>0</v>
      </c>
      <c r="BL241" s="18" t="s">
        <v>177</v>
      </c>
      <c r="BM241" s="180" t="s">
        <v>317</v>
      </c>
    </row>
    <row r="242" spans="1:65" s="14" customFormat="1" ht="10.199999999999999">
      <c r="B242" s="190"/>
      <c r="D242" s="183" t="s">
        <v>179</v>
      </c>
      <c r="E242" s="191" t="s">
        <v>1</v>
      </c>
      <c r="F242" s="192" t="s">
        <v>318</v>
      </c>
      <c r="H242" s="193">
        <v>10</v>
      </c>
      <c r="I242" s="194"/>
      <c r="L242" s="190"/>
      <c r="M242" s="195"/>
      <c r="N242" s="196"/>
      <c r="O242" s="196"/>
      <c r="P242" s="196"/>
      <c r="Q242" s="196"/>
      <c r="R242" s="196"/>
      <c r="S242" s="196"/>
      <c r="T242" s="197"/>
      <c r="AT242" s="191" t="s">
        <v>179</v>
      </c>
      <c r="AU242" s="191" t="s">
        <v>86</v>
      </c>
      <c r="AV242" s="14" t="s">
        <v>86</v>
      </c>
      <c r="AW242" s="14" t="s">
        <v>32</v>
      </c>
      <c r="AX242" s="14" t="s">
        <v>84</v>
      </c>
      <c r="AY242" s="191" t="s">
        <v>170</v>
      </c>
    </row>
    <row r="243" spans="1:65" s="2" customFormat="1" ht="21.75" customHeight="1">
      <c r="A243" s="33"/>
      <c r="B243" s="167"/>
      <c r="C243" s="168" t="s">
        <v>319</v>
      </c>
      <c r="D243" s="168" t="s">
        <v>173</v>
      </c>
      <c r="E243" s="169" t="s">
        <v>320</v>
      </c>
      <c r="F243" s="170" t="s">
        <v>321</v>
      </c>
      <c r="G243" s="171" t="s">
        <v>297</v>
      </c>
      <c r="H243" s="172">
        <v>3</v>
      </c>
      <c r="I243" s="173"/>
      <c r="J243" s="174">
        <f>ROUND(I243*H243,2)</f>
        <v>0</v>
      </c>
      <c r="K243" s="175"/>
      <c r="L243" s="34"/>
      <c r="M243" s="176" t="s">
        <v>1</v>
      </c>
      <c r="N243" s="177" t="s">
        <v>42</v>
      </c>
      <c r="O243" s="59"/>
      <c r="P243" s="178">
        <f>O243*H243</f>
        <v>0</v>
      </c>
      <c r="Q243" s="178">
        <v>0.44169999999999998</v>
      </c>
      <c r="R243" s="178">
        <f>Q243*H243</f>
        <v>1.3250999999999999</v>
      </c>
      <c r="S243" s="178">
        <v>0</v>
      </c>
      <c r="T243" s="179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0" t="s">
        <v>177</v>
      </c>
      <c r="AT243" s="180" t="s">
        <v>173</v>
      </c>
      <c r="AU243" s="180" t="s">
        <v>86</v>
      </c>
      <c r="AY243" s="18" t="s">
        <v>170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84</v>
      </c>
      <c r="BK243" s="181">
        <f>ROUND(I243*H243,2)</f>
        <v>0</v>
      </c>
      <c r="BL243" s="18" t="s">
        <v>177</v>
      </c>
      <c r="BM243" s="180" t="s">
        <v>322</v>
      </c>
    </row>
    <row r="244" spans="1:65" s="14" customFormat="1" ht="10.199999999999999">
      <c r="B244" s="190"/>
      <c r="D244" s="183" t="s">
        <v>179</v>
      </c>
      <c r="E244" s="191" t="s">
        <v>1</v>
      </c>
      <c r="F244" s="192" t="s">
        <v>323</v>
      </c>
      <c r="H244" s="193">
        <v>3</v>
      </c>
      <c r="I244" s="194"/>
      <c r="L244" s="190"/>
      <c r="M244" s="195"/>
      <c r="N244" s="196"/>
      <c r="O244" s="196"/>
      <c r="P244" s="196"/>
      <c r="Q244" s="196"/>
      <c r="R244" s="196"/>
      <c r="S244" s="196"/>
      <c r="T244" s="197"/>
      <c r="AT244" s="191" t="s">
        <v>179</v>
      </c>
      <c r="AU244" s="191" t="s">
        <v>86</v>
      </c>
      <c r="AV244" s="14" t="s">
        <v>86</v>
      </c>
      <c r="AW244" s="14" t="s">
        <v>32</v>
      </c>
      <c r="AX244" s="14" t="s">
        <v>84</v>
      </c>
      <c r="AY244" s="191" t="s">
        <v>170</v>
      </c>
    </row>
    <row r="245" spans="1:65" s="2" customFormat="1" ht="16.5" customHeight="1">
      <c r="A245" s="33"/>
      <c r="B245" s="167"/>
      <c r="C245" s="206" t="s">
        <v>324</v>
      </c>
      <c r="D245" s="206" t="s">
        <v>199</v>
      </c>
      <c r="E245" s="207" t="s">
        <v>325</v>
      </c>
      <c r="F245" s="208" t="s">
        <v>326</v>
      </c>
      <c r="G245" s="209" t="s">
        <v>297</v>
      </c>
      <c r="H245" s="210">
        <v>3</v>
      </c>
      <c r="I245" s="211"/>
      <c r="J245" s="212">
        <f>ROUND(I245*H245,2)</f>
        <v>0</v>
      </c>
      <c r="K245" s="213"/>
      <c r="L245" s="214"/>
      <c r="M245" s="215" t="s">
        <v>1</v>
      </c>
      <c r="N245" s="216" t="s">
        <v>42</v>
      </c>
      <c r="O245" s="59"/>
      <c r="P245" s="178">
        <f>O245*H245</f>
        <v>0</v>
      </c>
      <c r="Q245" s="178">
        <v>1.0800000000000001E-2</v>
      </c>
      <c r="R245" s="178">
        <f>Q245*H245</f>
        <v>3.2399999999999998E-2</v>
      </c>
      <c r="S245" s="178">
        <v>0</v>
      </c>
      <c r="T245" s="179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0" t="s">
        <v>202</v>
      </c>
      <c r="AT245" s="180" t="s">
        <v>199</v>
      </c>
      <c r="AU245" s="180" t="s">
        <v>86</v>
      </c>
      <c r="AY245" s="18" t="s">
        <v>170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18" t="s">
        <v>84</v>
      </c>
      <c r="BK245" s="181">
        <f>ROUND(I245*H245,2)</f>
        <v>0</v>
      </c>
      <c r="BL245" s="18" t="s">
        <v>177</v>
      </c>
      <c r="BM245" s="180" t="s">
        <v>327</v>
      </c>
    </row>
    <row r="246" spans="1:65" s="2" customFormat="1" ht="16.5" customHeight="1">
      <c r="A246" s="33"/>
      <c r="B246" s="167"/>
      <c r="C246" s="206" t="s">
        <v>328</v>
      </c>
      <c r="D246" s="206" t="s">
        <v>199</v>
      </c>
      <c r="E246" s="207" t="s">
        <v>329</v>
      </c>
      <c r="F246" s="208" t="s">
        <v>330</v>
      </c>
      <c r="G246" s="209" t="s">
        <v>297</v>
      </c>
      <c r="H246" s="210">
        <v>4</v>
      </c>
      <c r="I246" s="211"/>
      <c r="J246" s="212">
        <f>ROUND(I246*H246,2)</f>
        <v>0</v>
      </c>
      <c r="K246" s="213"/>
      <c r="L246" s="214"/>
      <c r="M246" s="215" t="s">
        <v>1</v>
      </c>
      <c r="N246" s="216" t="s">
        <v>42</v>
      </c>
      <c r="O246" s="59"/>
      <c r="P246" s="178">
        <f>O246*H246</f>
        <v>0</v>
      </c>
      <c r="Q246" s="178">
        <v>1.12E-2</v>
      </c>
      <c r="R246" s="178">
        <f>Q246*H246</f>
        <v>4.48E-2</v>
      </c>
      <c r="S246" s="178">
        <v>0</v>
      </c>
      <c r="T246" s="17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0" t="s">
        <v>202</v>
      </c>
      <c r="AT246" s="180" t="s">
        <v>199</v>
      </c>
      <c r="AU246" s="180" t="s">
        <v>86</v>
      </c>
      <c r="AY246" s="18" t="s">
        <v>170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8" t="s">
        <v>84</v>
      </c>
      <c r="BK246" s="181">
        <f>ROUND(I246*H246,2)</f>
        <v>0</v>
      </c>
      <c r="BL246" s="18" t="s">
        <v>177</v>
      </c>
      <c r="BM246" s="180" t="s">
        <v>331</v>
      </c>
    </row>
    <row r="247" spans="1:65" s="14" customFormat="1" ht="10.199999999999999">
      <c r="B247" s="190"/>
      <c r="D247" s="183" t="s">
        <v>179</v>
      </c>
      <c r="E247" s="191" t="s">
        <v>1</v>
      </c>
      <c r="F247" s="192" t="s">
        <v>332</v>
      </c>
      <c r="H247" s="193">
        <v>4</v>
      </c>
      <c r="I247" s="194"/>
      <c r="L247" s="190"/>
      <c r="M247" s="195"/>
      <c r="N247" s="196"/>
      <c r="O247" s="196"/>
      <c r="P247" s="196"/>
      <c r="Q247" s="196"/>
      <c r="R247" s="196"/>
      <c r="S247" s="196"/>
      <c r="T247" s="197"/>
      <c r="AT247" s="191" t="s">
        <v>179</v>
      </c>
      <c r="AU247" s="191" t="s">
        <v>86</v>
      </c>
      <c r="AV247" s="14" t="s">
        <v>86</v>
      </c>
      <c r="AW247" s="14" t="s">
        <v>32</v>
      </c>
      <c r="AX247" s="14" t="s">
        <v>84</v>
      </c>
      <c r="AY247" s="191" t="s">
        <v>170</v>
      </c>
    </row>
    <row r="248" spans="1:65" s="2" customFormat="1" ht="16.5" customHeight="1">
      <c r="A248" s="33"/>
      <c r="B248" s="167"/>
      <c r="C248" s="206" t="s">
        <v>333</v>
      </c>
      <c r="D248" s="206" t="s">
        <v>199</v>
      </c>
      <c r="E248" s="207" t="s">
        <v>334</v>
      </c>
      <c r="F248" s="208" t="s">
        <v>335</v>
      </c>
      <c r="G248" s="209" t="s">
        <v>297</v>
      </c>
      <c r="H248" s="210">
        <v>1</v>
      </c>
      <c r="I248" s="211"/>
      <c r="J248" s="212">
        <f>ROUND(I248*H248,2)</f>
        <v>0</v>
      </c>
      <c r="K248" s="213"/>
      <c r="L248" s="214"/>
      <c r="M248" s="215" t="s">
        <v>1</v>
      </c>
      <c r="N248" s="216" t="s">
        <v>42</v>
      </c>
      <c r="O248" s="59"/>
      <c r="P248" s="178">
        <f>O248*H248</f>
        <v>0</v>
      </c>
      <c r="Q248" s="178">
        <v>1.0999999999999999E-2</v>
      </c>
      <c r="R248" s="178">
        <f>Q248*H248</f>
        <v>1.0999999999999999E-2</v>
      </c>
      <c r="S248" s="178">
        <v>0</v>
      </c>
      <c r="T248" s="179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0" t="s">
        <v>202</v>
      </c>
      <c r="AT248" s="180" t="s">
        <v>199</v>
      </c>
      <c r="AU248" s="180" t="s">
        <v>86</v>
      </c>
      <c r="AY248" s="18" t="s">
        <v>170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84</v>
      </c>
      <c r="BK248" s="181">
        <f>ROUND(I248*H248,2)</f>
        <v>0</v>
      </c>
      <c r="BL248" s="18" t="s">
        <v>177</v>
      </c>
      <c r="BM248" s="180" t="s">
        <v>336</v>
      </c>
    </row>
    <row r="249" spans="1:65" s="2" customFormat="1" ht="16.5" customHeight="1">
      <c r="A249" s="33"/>
      <c r="B249" s="167"/>
      <c r="C249" s="206" t="s">
        <v>337</v>
      </c>
      <c r="D249" s="206" t="s">
        <v>199</v>
      </c>
      <c r="E249" s="207" t="s">
        <v>338</v>
      </c>
      <c r="F249" s="208" t="s">
        <v>339</v>
      </c>
      <c r="G249" s="209" t="s">
        <v>297</v>
      </c>
      <c r="H249" s="210">
        <v>2</v>
      </c>
      <c r="I249" s="211"/>
      <c r="J249" s="212">
        <f>ROUND(I249*H249,2)</f>
        <v>0</v>
      </c>
      <c r="K249" s="213"/>
      <c r="L249" s="214"/>
      <c r="M249" s="215" t="s">
        <v>1</v>
      </c>
      <c r="N249" s="216" t="s">
        <v>42</v>
      </c>
      <c r="O249" s="59"/>
      <c r="P249" s="178">
        <f>O249*H249</f>
        <v>0</v>
      </c>
      <c r="Q249" s="178">
        <v>1.14E-2</v>
      </c>
      <c r="R249" s="178">
        <f>Q249*H249</f>
        <v>2.2800000000000001E-2</v>
      </c>
      <c r="S249" s="178">
        <v>0</v>
      </c>
      <c r="T249" s="179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0" t="s">
        <v>202</v>
      </c>
      <c r="AT249" s="180" t="s">
        <v>199</v>
      </c>
      <c r="AU249" s="180" t="s">
        <v>86</v>
      </c>
      <c r="AY249" s="18" t="s">
        <v>170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8" t="s">
        <v>84</v>
      </c>
      <c r="BK249" s="181">
        <f>ROUND(I249*H249,2)</f>
        <v>0</v>
      </c>
      <c r="BL249" s="18" t="s">
        <v>177</v>
      </c>
      <c r="BM249" s="180" t="s">
        <v>340</v>
      </c>
    </row>
    <row r="250" spans="1:65" s="14" customFormat="1" ht="10.199999999999999">
      <c r="B250" s="190"/>
      <c r="D250" s="183" t="s">
        <v>179</v>
      </c>
      <c r="E250" s="191" t="s">
        <v>1</v>
      </c>
      <c r="F250" s="192" t="s">
        <v>341</v>
      </c>
      <c r="H250" s="193">
        <v>2</v>
      </c>
      <c r="I250" s="194"/>
      <c r="L250" s="190"/>
      <c r="M250" s="195"/>
      <c r="N250" s="196"/>
      <c r="O250" s="196"/>
      <c r="P250" s="196"/>
      <c r="Q250" s="196"/>
      <c r="R250" s="196"/>
      <c r="S250" s="196"/>
      <c r="T250" s="197"/>
      <c r="AT250" s="191" t="s">
        <v>179</v>
      </c>
      <c r="AU250" s="191" t="s">
        <v>86</v>
      </c>
      <c r="AV250" s="14" t="s">
        <v>86</v>
      </c>
      <c r="AW250" s="14" t="s">
        <v>32</v>
      </c>
      <c r="AX250" s="14" t="s">
        <v>84</v>
      </c>
      <c r="AY250" s="191" t="s">
        <v>170</v>
      </c>
    </row>
    <row r="251" spans="1:65" s="2" customFormat="1" ht="21.75" customHeight="1">
      <c r="A251" s="33"/>
      <c r="B251" s="167"/>
      <c r="C251" s="206" t="s">
        <v>342</v>
      </c>
      <c r="D251" s="206" t="s">
        <v>199</v>
      </c>
      <c r="E251" s="207" t="s">
        <v>343</v>
      </c>
      <c r="F251" s="208" t="s">
        <v>344</v>
      </c>
      <c r="G251" s="209" t="s">
        <v>297</v>
      </c>
      <c r="H251" s="210">
        <v>1</v>
      </c>
      <c r="I251" s="211"/>
      <c r="J251" s="212">
        <f>ROUND(I251*H251,2)</f>
        <v>0</v>
      </c>
      <c r="K251" s="213"/>
      <c r="L251" s="214"/>
      <c r="M251" s="215" t="s">
        <v>1</v>
      </c>
      <c r="N251" s="216" t="s">
        <v>42</v>
      </c>
      <c r="O251" s="59"/>
      <c r="P251" s="178">
        <f>O251*H251</f>
        <v>0</v>
      </c>
      <c r="Q251" s="178">
        <v>1.6559999999999998E-2</v>
      </c>
      <c r="R251" s="178">
        <f>Q251*H251</f>
        <v>1.6559999999999998E-2</v>
      </c>
      <c r="S251" s="178">
        <v>0</v>
      </c>
      <c r="T251" s="179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0" t="s">
        <v>202</v>
      </c>
      <c r="AT251" s="180" t="s">
        <v>199</v>
      </c>
      <c r="AU251" s="180" t="s">
        <v>86</v>
      </c>
      <c r="AY251" s="18" t="s">
        <v>170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18" t="s">
        <v>84</v>
      </c>
      <c r="BK251" s="181">
        <f>ROUND(I251*H251,2)</f>
        <v>0</v>
      </c>
      <c r="BL251" s="18" t="s">
        <v>177</v>
      </c>
      <c r="BM251" s="180" t="s">
        <v>345</v>
      </c>
    </row>
    <row r="252" spans="1:65" s="2" customFormat="1" ht="21.75" customHeight="1">
      <c r="A252" s="33"/>
      <c r="B252" s="167"/>
      <c r="C252" s="206" t="s">
        <v>346</v>
      </c>
      <c r="D252" s="206" t="s">
        <v>199</v>
      </c>
      <c r="E252" s="207" t="s">
        <v>347</v>
      </c>
      <c r="F252" s="208" t="s">
        <v>348</v>
      </c>
      <c r="G252" s="209" t="s">
        <v>297</v>
      </c>
      <c r="H252" s="210">
        <v>1</v>
      </c>
      <c r="I252" s="211"/>
      <c r="J252" s="212">
        <f>ROUND(I252*H252,2)</f>
        <v>0</v>
      </c>
      <c r="K252" s="213"/>
      <c r="L252" s="214"/>
      <c r="M252" s="215" t="s">
        <v>1</v>
      </c>
      <c r="N252" s="216" t="s">
        <v>42</v>
      </c>
      <c r="O252" s="59"/>
      <c r="P252" s="178">
        <f>O252*H252</f>
        <v>0</v>
      </c>
      <c r="Q252" s="178">
        <v>1.6559999999999998E-2</v>
      </c>
      <c r="R252" s="178">
        <f>Q252*H252</f>
        <v>1.6559999999999998E-2</v>
      </c>
      <c r="S252" s="178">
        <v>0</v>
      </c>
      <c r="T252" s="179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0" t="s">
        <v>202</v>
      </c>
      <c r="AT252" s="180" t="s">
        <v>199</v>
      </c>
      <c r="AU252" s="180" t="s">
        <v>86</v>
      </c>
      <c r="AY252" s="18" t="s">
        <v>170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84</v>
      </c>
      <c r="BK252" s="181">
        <f>ROUND(I252*H252,2)</f>
        <v>0</v>
      </c>
      <c r="BL252" s="18" t="s">
        <v>177</v>
      </c>
      <c r="BM252" s="180" t="s">
        <v>349</v>
      </c>
    </row>
    <row r="253" spans="1:65" s="2" customFormat="1" ht="21.75" customHeight="1">
      <c r="A253" s="33"/>
      <c r="B253" s="167"/>
      <c r="C253" s="206" t="s">
        <v>350</v>
      </c>
      <c r="D253" s="206" t="s">
        <v>199</v>
      </c>
      <c r="E253" s="207" t="s">
        <v>351</v>
      </c>
      <c r="F253" s="208" t="s">
        <v>352</v>
      </c>
      <c r="G253" s="209" t="s">
        <v>297</v>
      </c>
      <c r="H253" s="210">
        <v>1</v>
      </c>
      <c r="I253" s="211"/>
      <c r="J253" s="212">
        <f>ROUND(I253*H253,2)</f>
        <v>0</v>
      </c>
      <c r="K253" s="213"/>
      <c r="L253" s="214"/>
      <c r="M253" s="215" t="s">
        <v>1</v>
      </c>
      <c r="N253" s="216" t="s">
        <v>42</v>
      </c>
      <c r="O253" s="59"/>
      <c r="P253" s="178">
        <f>O253*H253</f>
        <v>0</v>
      </c>
      <c r="Q253" s="178">
        <v>1.6559999999999998E-2</v>
      </c>
      <c r="R253" s="178">
        <f>Q253*H253</f>
        <v>1.6559999999999998E-2</v>
      </c>
      <c r="S253" s="178">
        <v>0</v>
      </c>
      <c r="T253" s="17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0" t="s">
        <v>202</v>
      </c>
      <c r="AT253" s="180" t="s">
        <v>199</v>
      </c>
      <c r="AU253" s="180" t="s">
        <v>86</v>
      </c>
      <c r="AY253" s="18" t="s">
        <v>170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8" t="s">
        <v>84</v>
      </c>
      <c r="BK253" s="181">
        <f>ROUND(I253*H253,2)</f>
        <v>0</v>
      </c>
      <c r="BL253" s="18" t="s">
        <v>177</v>
      </c>
      <c r="BM253" s="180" t="s">
        <v>353</v>
      </c>
    </row>
    <row r="254" spans="1:65" s="12" customFormat="1" ht="22.8" customHeight="1">
      <c r="B254" s="154"/>
      <c r="D254" s="155" t="s">
        <v>76</v>
      </c>
      <c r="E254" s="165" t="s">
        <v>228</v>
      </c>
      <c r="F254" s="165" t="s">
        <v>354</v>
      </c>
      <c r="I254" s="157"/>
      <c r="J254" s="166">
        <f>BK254</f>
        <v>0</v>
      </c>
      <c r="L254" s="154"/>
      <c r="M254" s="159"/>
      <c r="N254" s="160"/>
      <c r="O254" s="160"/>
      <c r="P254" s="161">
        <f>SUM(P255:P334)</f>
        <v>0</v>
      </c>
      <c r="Q254" s="160"/>
      <c r="R254" s="161">
        <f>SUM(R255:R334)</f>
        <v>0.11643899999999997</v>
      </c>
      <c r="S254" s="160"/>
      <c r="T254" s="162">
        <f>SUM(T255:T334)</f>
        <v>26.231229000000003</v>
      </c>
      <c r="AR254" s="155" t="s">
        <v>84</v>
      </c>
      <c r="AT254" s="163" t="s">
        <v>76</v>
      </c>
      <c r="AU254" s="163" t="s">
        <v>84</v>
      </c>
      <c r="AY254" s="155" t="s">
        <v>170</v>
      </c>
      <c r="BK254" s="164">
        <f>SUM(BK255:BK334)</f>
        <v>0</v>
      </c>
    </row>
    <row r="255" spans="1:65" s="2" customFormat="1" ht="21.75" customHeight="1">
      <c r="A255" s="33"/>
      <c r="B255" s="167"/>
      <c r="C255" s="168" t="s">
        <v>355</v>
      </c>
      <c r="D255" s="168" t="s">
        <v>173</v>
      </c>
      <c r="E255" s="169" t="s">
        <v>356</v>
      </c>
      <c r="F255" s="170" t="s">
        <v>357</v>
      </c>
      <c r="G255" s="171" t="s">
        <v>184</v>
      </c>
      <c r="H255" s="172">
        <v>679.8</v>
      </c>
      <c r="I255" s="173"/>
      <c r="J255" s="174">
        <f>ROUND(I255*H255,2)</f>
        <v>0</v>
      </c>
      <c r="K255" s="175"/>
      <c r="L255" s="34"/>
      <c r="M255" s="176" t="s">
        <v>1</v>
      </c>
      <c r="N255" s="177" t="s">
        <v>42</v>
      </c>
      <c r="O255" s="59"/>
      <c r="P255" s="178">
        <f>O255*H255</f>
        <v>0</v>
      </c>
      <c r="Q255" s="178">
        <v>1.2999999999999999E-4</v>
      </c>
      <c r="R255" s="178">
        <f>Q255*H255</f>
        <v>8.837399999999998E-2</v>
      </c>
      <c r="S255" s="178">
        <v>0</v>
      </c>
      <c r="T255" s="17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0" t="s">
        <v>177</v>
      </c>
      <c r="AT255" s="180" t="s">
        <v>173</v>
      </c>
      <c r="AU255" s="180" t="s">
        <v>86</v>
      </c>
      <c r="AY255" s="18" t="s">
        <v>170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84</v>
      </c>
      <c r="BK255" s="181">
        <f>ROUND(I255*H255,2)</f>
        <v>0</v>
      </c>
      <c r="BL255" s="18" t="s">
        <v>177</v>
      </c>
      <c r="BM255" s="180" t="s">
        <v>358</v>
      </c>
    </row>
    <row r="256" spans="1:65" s="2" customFormat="1" ht="21.75" customHeight="1">
      <c r="A256" s="33"/>
      <c r="B256" s="167"/>
      <c r="C256" s="168" t="s">
        <v>359</v>
      </c>
      <c r="D256" s="168" t="s">
        <v>173</v>
      </c>
      <c r="E256" s="169" t="s">
        <v>360</v>
      </c>
      <c r="F256" s="170" t="s">
        <v>361</v>
      </c>
      <c r="G256" s="171" t="s">
        <v>184</v>
      </c>
      <c r="H256" s="172">
        <v>679.8</v>
      </c>
      <c r="I256" s="173"/>
      <c r="J256" s="174">
        <f>ROUND(I256*H256,2)</f>
        <v>0</v>
      </c>
      <c r="K256" s="175"/>
      <c r="L256" s="34"/>
      <c r="M256" s="176" t="s">
        <v>1</v>
      </c>
      <c r="N256" s="177" t="s">
        <v>42</v>
      </c>
      <c r="O256" s="59"/>
      <c r="P256" s="178">
        <f>O256*H256</f>
        <v>0</v>
      </c>
      <c r="Q256" s="178">
        <v>4.0000000000000003E-5</v>
      </c>
      <c r="R256" s="178">
        <f>Q256*H256</f>
        <v>2.7192000000000001E-2</v>
      </c>
      <c r="S256" s="178">
        <v>0</v>
      </c>
      <c r="T256" s="179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0" t="s">
        <v>177</v>
      </c>
      <c r="AT256" s="180" t="s">
        <v>173</v>
      </c>
      <c r="AU256" s="180" t="s">
        <v>86</v>
      </c>
      <c r="AY256" s="18" t="s">
        <v>170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8" t="s">
        <v>84</v>
      </c>
      <c r="BK256" s="181">
        <f>ROUND(I256*H256,2)</f>
        <v>0</v>
      </c>
      <c r="BL256" s="18" t="s">
        <v>177</v>
      </c>
      <c r="BM256" s="180" t="s">
        <v>362</v>
      </c>
    </row>
    <row r="257" spans="1:65" s="14" customFormat="1" ht="10.199999999999999">
      <c r="B257" s="190"/>
      <c r="D257" s="183" t="s">
        <v>179</v>
      </c>
      <c r="E257" s="191" t="s">
        <v>1</v>
      </c>
      <c r="F257" s="192" t="s">
        <v>363</v>
      </c>
      <c r="H257" s="193">
        <v>679.8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179</v>
      </c>
      <c r="AU257" s="191" t="s">
        <v>86</v>
      </c>
      <c r="AV257" s="14" t="s">
        <v>86</v>
      </c>
      <c r="AW257" s="14" t="s">
        <v>32</v>
      </c>
      <c r="AX257" s="14" t="s">
        <v>84</v>
      </c>
      <c r="AY257" s="191" t="s">
        <v>170</v>
      </c>
    </row>
    <row r="258" spans="1:65" s="2" customFormat="1" ht="16.5" customHeight="1">
      <c r="A258" s="33"/>
      <c r="B258" s="167"/>
      <c r="C258" s="168" t="s">
        <v>364</v>
      </c>
      <c r="D258" s="168" t="s">
        <v>173</v>
      </c>
      <c r="E258" s="169" t="s">
        <v>365</v>
      </c>
      <c r="F258" s="170" t="s">
        <v>366</v>
      </c>
      <c r="G258" s="171" t="s">
        <v>184</v>
      </c>
      <c r="H258" s="172">
        <v>34.886000000000003</v>
      </c>
      <c r="I258" s="173"/>
      <c r="J258" s="174">
        <f>ROUND(I258*H258,2)</f>
        <v>0</v>
      </c>
      <c r="K258" s="175"/>
      <c r="L258" s="34"/>
      <c r="M258" s="176" t="s">
        <v>1</v>
      </c>
      <c r="N258" s="177" t="s">
        <v>42</v>
      </c>
      <c r="O258" s="59"/>
      <c r="P258" s="178">
        <f>O258*H258</f>
        <v>0</v>
      </c>
      <c r="Q258" s="178">
        <v>0</v>
      </c>
      <c r="R258" s="178">
        <f>Q258*H258</f>
        <v>0</v>
      </c>
      <c r="S258" s="178">
        <v>0.13100000000000001</v>
      </c>
      <c r="T258" s="179">
        <f>S258*H258</f>
        <v>4.5700660000000006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0" t="s">
        <v>177</v>
      </c>
      <c r="AT258" s="180" t="s">
        <v>173</v>
      </c>
      <c r="AU258" s="180" t="s">
        <v>86</v>
      </c>
      <c r="AY258" s="18" t="s">
        <v>170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8" t="s">
        <v>84</v>
      </c>
      <c r="BK258" s="181">
        <f>ROUND(I258*H258,2)</f>
        <v>0</v>
      </c>
      <c r="BL258" s="18" t="s">
        <v>177</v>
      </c>
      <c r="BM258" s="180" t="s">
        <v>367</v>
      </c>
    </row>
    <row r="259" spans="1:65" s="13" customFormat="1" ht="10.199999999999999">
      <c r="B259" s="182"/>
      <c r="D259" s="183" t="s">
        <v>179</v>
      </c>
      <c r="E259" s="184" t="s">
        <v>1</v>
      </c>
      <c r="F259" s="185" t="s">
        <v>232</v>
      </c>
      <c r="H259" s="184" t="s">
        <v>1</v>
      </c>
      <c r="I259" s="186"/>
      <c r="L259" s="182"/>
      <c r="M259" s="187"/>
      <c r="N259" s="188"/>
      <c r="O259" s="188"/>
      <c r="P259" s="188"/>
      <c r="Q259" s="188"/>
      <c r="R259" s="188"/>
      <c r="S259" s="188"/>
      <c r="T259" s="189"/>
      <c r="AT259" s="184" t="s">
        <v>179</v>
      </c>
      <c r="AU259" s="184" t="s">
        <v>86</v>
      </c>
      <c r="AV259" s="13" t="s">
        <v>84</v>
      </c>
      <c r="AW259" s="13" t="s">
        <v>32</v>
      </c>
      <c r="AX259" s="13" t="s">
        <v>77</v>
      </c>
      <c r="AY259" s="184" t="s">
        <v>170</v>
      </c>
    </row>
    <row r="260" spans="1:65" s="14" customFormat="1" ht="10.199999999999999">
      <c r="B260" s="190"/>
      <c r="D260" s="183" t="s">
        <v>179</v>
      </c>
      <c r="E260" s="191" t="s">
        <v>1</v>
      </c>
      <c r="F260" s="192" t="s">
        <v>368</v>
      </c>
      <c r="H260" s="193">
        <v>3.6</v>
      </c>
      <c r="I260" s="194"/>
      <c r="L260" s="190"/>
      <c r="M260" s="195"/>
      <c r="N260" s="196"/>
      <c r="O260" s="196"/>
      <c r="P260" s="196"/>
      <c r="Q260" s="196"/>
      <c r="R260" s="196"/>
      <c r="S260" s="196"/>
      <c r="T260" s="197"/>
      <c r="AT260" s="191" t="s">
        <v>179</v>
      </c>
      <c r="AU260" s="191" t="s">
        <v>86</v>
      </c>
      <c r="AV260" s="14" t="s">
        <v>86</v>
      </c>
      <c r="AW260" s="14" t="s">
        <v>32</v>
      </c>
      <c r="AX260" s="14" t="s">
        <v>77</v>
      </c>
      <c r="AY260" s="191" t="s">
        <v>170</v>
      </c>
    </row>
    <row r="261" spans="1:65" s="14" customFormat="1" ht="10.199999999999999">
      <c r="B261" s="190"/>
      <c r="D261" s="183" t="s">
        <v>179</v>
      </c>
      <c r="E261" s="191" t="s">
        <v>1</v>
      </c>
      <c r="F261" s="192" t="s">
        <v>369</v>
      </c>
      <c r="H261" s="193">
        <v>10.88</v>
      </c>
      <c r="I261" s="194"/>
      <c r="L261" s="190"/>
      <c r="M261" s="195"/>
      <c r="N261" s="196"/>
      <c r="O261" s="196"/>
      <c r="P261" s="196"/>
      <c r="Q261" s="196"/>
      <c r="R261" s="196"/>
      <c r="S261" s="196"/>
      <c r="T261" s="197"/>
      <c r="AT261" s="191" t="s">
        <v>179</v>
      </c>
      <c r="AU261" s="191" t="s">
        <v>86</v>
      </c>
      <c r="AV261" s="14" t="s">
        <v>86</v>
      </c>
      <c r="AW261" s="14" t="s">
        <v>32</v>
      </c>
      <c r="AX261" s="14" t="s">
        <v>77</v>
      </c>
      <c r="AY261" s="191" t="s">
        <v>170</v>
      </c>
    </row>
    <row r="262" spans="1:65" s="16" customFormat="1" ht="10.199999999999999">
      <c r="B262" s="217"/>
      <c r="D262" s="183" t="s">
        <v>179</v>
      </c>
      <c r="E262" s="218" t="s">
        <v>1</v>
      </c>
      <c r="F262" s="219" t="s">
        <v>221</v>
      </c>
      <c r="H262" s="220">
        <v>14.48</v>
      </c>
      <c r="I262" s="221"/>
      <c r="L262" s="217"/>
      <c r="M262" s="222"/>
      <c r="N262" s="223"/>
      <c r="O262" s="223"/>
      <c r="P262" s="223"/>
      <c r="Q262" s="223"/>
      <c r="R262" s="223"/>
      <c r="S262" s="223"/>
      <c r="T262" s="224"/>
      <c r="AT262" s="218" t="s">
        <v>179</v>
      </c>
      <c r="AU262" s="218" t="s">
        <v>86</v>
      </c>
      <c r="AV262" s="16" t="s">
        <v>171</v>
      </c>
      <c r="AW262" s="16" t="s">
        <v>32</v>
      </c>
      <c r="AX262" s="16" t="s">
        <v>77</v>
      </c>
      <c r="AY262" s="218" t="s">
        <v>170</v>
      </c>
    </row>
    <row r="263" spans="1:65" s="13" customFormat="1" ht="10.199999999999999">
      <c r="B263" s="182"/>
      <c r="D263" s="183" t="s">
        <v>179</v>
      </c>
      <c r="E263" s="184" t="s">
        <v>1</v>
      </c>
      <c r="F263" s="185" t="s">
        <v>219</v>
      </c>
      <c r="H263" s="184" t="s">
        <v>1</v>
      </c>
      <c r="I263" s="186"/>
      <c r="L263" s="182"/>
      <c r="M263" s="187"/>
      <c r="N263" s="188"/>
      <c r="O263" s="188"/>
      <c r="P263" s="188"/>
      <c r="Q263" s="188"/>
      <c r="R263" s="188"/>
      <c r="S263" s="188"/>
      <c r="T263" s="189"/>
      <c r="AT263" s="184" t="s">
        <v>179</v>
      </c>
      <c r="AU263" s="184" t="s">
        <v>86</v>
      </c>
      <c r="AV263" s="13" t="s">
        <v>84</v>
      </c>
      <c r="AW263" s="13" t="s">
        <v>32</v>
      </c>
      <c r="AX263" s="13" t="s">
        <v>77</v>
      </c>
      <c r="AY263" s="184" t="s">
        <v>170</v>
      </c>
    </row>
    <row r="264" spans="1:65" s="14" customFormat="1" ht="10.199999999999999">
      <c r="B264" s="190"/>
      <c r="D264" s="183" t="s">
        <v>179</v>
      </c>
      <c r="E264" s="191" t="s">
        <v>1</v>
      </c>
      <c r="F264" s="192" t="s">
        <v>370</v>
      </c>
      <c r="H264" s="193">
        <v>22.006</v>
      </c>
      <c r="I264" s="194"/>
      <c r="L264" s="190"/>
      <c r="M264" s="195"/>
      <c r="N264" s="196"/>
      <c r="O264" s="196"/>
      <c r="P264" s="196"/>
      <c r="Q264" s="196"/>
      <c r="R264" s="196"/>
      <c r="S264" s="196"/>
      <c r="T264" s="197"/>
      <c r="AT264" s="191" t="s">
        <v>179</v>
      </c>
      <c r="AU264" s="191" t="s">
        <v>86</v>
      </c>
      <c r="AV264" s="14" t="s">
        <v>86</v>
      </c>
      <c r="AW264" s="14" t="s">
        <v>32</v>
      </c>
      <c r="AX264" s="14" t="s">
        <v>77</v>
      </c>
      <c r="AY264" s="191" t="s">
        <v>170</v>
      </c>
    </row>
    <row r="265" spans="1:65" s="14" customFormat="1" ht="10.199999999999999">
      <c r="B265" s="190"/>
      <c r="D265" s="183" t="s">
        <v>179</v>
      </c>
      <c r="E265" s="191" t="s">
        <v>1</v>
      </c>
      <c r="F265" s="192" t="s">
        <v>371</v>
      </c>
      <c r="H265" s="193">
        <v>-1.6</v>
      </c>
      <c r="I265" s="194"/>
      <c r="L265" s="190"/>
      <c r="M265" s="195"/>
      <c r="N265" s="196"/>
      <c r="O265" s="196"/>
      <c r="P265" s="196"/>
      <c r="Q265" s="196"/>
      <c r="R265" s="196"/>
      <c r="S265" s="196"/>
      <c r="T265" s="197"/>
      <c r="AT265" s="191" t="s">
        <v>179</v>
      </c>
      <c r="AU265" s="191" t="s">
        <v>86</v>
      </c>
      <c r="AV265" s="14" t="s">
        <v>86</v>
      </c>
      <c r="AW265" s="14" t="s">
        <v>32</v>
      </c>
      <c r="AX265" s="14" t="s">
        <v>77</v>
      </c>
      <c r="AY265" s="191" t="s">
        <v>170</v>
      </c>
    </row>
    <row r="266" spans="1:65" s="16" customFormat="1" ht="10.199999999999999">
      <c r="B266" s="217"/>
      <c r="D266" s="183" t="s">
        <v>179</v>
      </c>
      <c r="E266" s="218" t="s">
        <v>1</v>
      </c>
      <c r="F266" s="219" t="s">
        <v>221</v>
      </c>
      <c r="H266" s="220">
        <v>20.405999999999999</v>
      </c>
      <c r="I266" s="221"/>
      <c r="L266" s="217"/>
      <c r="M266" s="222"/>
      <c r="N266" s="223"/>
      <c r="O266" s="223"/>
      <c r="P266" s="223"/>
      <c r="Q266" s="223"/>
      <c r="R266" s="223"/>
      <c r="S266" s="223"/>
      <c r="T266" s="224"/>
      <c r="AT266" s="218" t="s">
        <v>179</v>
      </c>
      <c r="AU266" s="218" t="s">
        <v>86</v>
      </c>
      <c r="AV266" s="16" t="s">
        <v>171</v>
      </c>
      <c r="AW266" s="16" t="s">
        <v>32</v>
      </c>
      <c r="AX266" s="16" t="s">
        <v>77</v>
      </c>
      <c r="AY266" s="218" t="s">
        <v>170</v>
      </c>
    </row>
    <row r="267" spans="1:65" s="15" customFormat="1" ht="10.199999999999999">
      <c r="B267" s="198"/>
      <c r="D267" s="183" t="s">
        <v>179</v>
      </c>
      <c r="E267" s="199" t="s">
        <v>1</v>
      </c>
      <c r="F267" s="200" t="s">
        <v>198</v>
      </c>
      <c r="H267" s="201">
        <v>34.886000000000003</v>
      </c>
      <c r="I267" s="202"/>
      <c r="L267" s="198"/>
      <c r="M267" s="203"/>
      <c r="N267" s="204"/>
      <c r="O267" s="204"/>
      <c r="P267" s="204"/>
      <c r="Q267" s="204"/>
      <c r="R267" s="204"/>
      <c r="S267" s="204"/>
      <c r="T267" s="205"/>
      <c r="AT267" s="199" t="s">
        <v>179</v>
      </c>
      <c r="AU267" s="199" t="s">
        <v>86</v>
      </c>
      <c r="AV267" s="15" t="s">
        <v>177</v>
      </c>
      <c r="AW267" s="15" t="s">
        <v>32</v>
      </c>
      <c r="AX267" s="15" t="s">
        <v>84</v>
      </c>
      <c r="AY267" s="199" t="s">
        <v>170</v>
      </c>
    </row>
    <row r="268" spans="1:65" s="2" customFormat="1" ht="21.75" customHeight="1">
      <c r="A268" s="33"/>
      <c r="B268" s="167"/>
      <c r="C268" s="168" t="s">
        <v>372</v>
      </c>
      <c r="D268" s="168" t="s">
        <v>173</v>
      </c>
      <c r="E268" s="169" t="s">
        <v>373</v>
      </c>
      <c r="F268" s="170" t="s">
        <v>374</v>
      </c>
      <c r="G268" s="171" t="s">
        <v>176</v>
      </c>
      <c r="H268" s="172">
        <v>6.4429999999999996</v>
      </c>
      <c r="I268" s="173"/>
      <c r="J268" s="174">
        <f>ROUND(I268*H268,2)</f>
        <v>0</v>
      </c>
      <c r="K268" s="175"/>
      <c r="L268" s="34"/>
      <c r="M268" s="176" t="s">
        <v>1</v>
      </c>
      <c r="N268" s="177" t="s">
        <v>42</v>
      </c>
      <c r="O268" s="59"/>
      <c r="P268" s="178">
        <f>O268*H268</f>
        <v>0</v>
      </c>
      <c r="Q268" s="178">
        <v>0</v>
      </c>
      <c r="R268" s="178">
        <f>Q268*H268</f>
        <v>0</v>
      </c>
      <c r="S268" s="178">
        <v>1.8</v>
      </c>
      <c r="T268" s="179">
        <f>S268*H268</f>
        <v>11.5974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0" t="s">
        <v>177</v>
      </c>
      <c r="AT268" s="180" t="s">
        <v>173</v>
      </c>
      <c r="AU268" s="180" t="s">
        <v>86</v>
      </c>
      <c r="AY268" s="18" t="s">
        <v>170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84</v>
      </c>
      <c r="BK268" s="181">
        <f>ROUND(I268*H268,2)</f>
        <v>0</v>
      </c>
      <c r="BL268" s="18" t="s">
        <v>177</v>
      </c>
      <c r="BM268" s="180" t="s">
        <v>375</v>
      </c>
    </row>
    <row r="269" spans="1:65" s="13" customFormat="1" ht="10.199999999999999">
      <c r="B269" s="182"/>
      <c r="D269" s="183" t="s">
        <v>179</v>
      </c>
      <c r="E269" s="184" t="s">
        <v>1</v>
      </c>
      <c r="F269" s="185" t="s">
        <v>219</v>
      </c>
      <c r="H269" s="184" t="s">
        <v>1</v>
      </c>
      <c r="I269" s="186"/>
      <c r="L269" s="182"/>
      <c r="M269" s="187"/>
      <c r="N269" s="188"/>
      <c r="O269" s="188"/>
      <c r="P269" s="188"/>
      <c r="Q269" s="188"/>
      <c r="R269" s="188"/>
      <c r="S269" s="188"/>
      <c r="T269" s="189"/>
      <c r="AT269" s="184" t="s">
        <v>179</v>
      </c>
      <c r="AU269" s="184" t="s">
        <v>86</v>
      </c>
      <c r="AV269" s="13" t="s">
        <v>84</v>
      </c>
      <c r="AW269" s="13" t="s">
        <v>32</v>
      </c>
      <c r="AX269" s="13" t="s">
        <v>77</v>
      </c>
      <c r="AY269" s="184" t="s">
        <v>170</v>
      </c>
    </row>
    <row r="270" spans="1:65" s="14" customFormat="1" ht="20.399999999999999">
      <c r="B270" s="190"/>
      <c r="D270" s="183" t="s">
        <v>179</v>
      </c>
      <c r="E270" s="191" t="s">
        <v>1</v>
      </c>
      <c r="F270" s="192" t="s">
        <v>376</v>
      </c>
      <c r="H270" s="193">
        <v>7.0990000000000002</v>
      </c>
      <c r="I270" s="194"/>
      <c r="L270" s="190"/>
      <c r="M270" s="195"/>
      <c r="N270" s="196"/>
      <c r="O270" s="196"/>
      <c r="P270" s="196"/>
      <c r="Q270" s="196"/>
      <c r="R270" s="196"/>
      <c r="S270" s="196"/>
      <c r="T270" s="197"/>
      <c r="AT270" s="191" t="s">
        <v>179</v>
      </c>
      <c r="AU270" s="191" t="s">
        <v>86</v>
      </c>
      <c r="AV270" s="14" t="s">
        <v>86</v>
      </c>
      <c r="AW270" s="14" t="s">
        <v>32</v>
      </c>
      <c r="AX270" s="14" t="s">
        <v>77</v>
      </c>
      <c r="AY270" s="191" t="s">
        <v>170</v>
      </c>
    </row>
    <row r="271" spans="1:65" s="14" customFormat="1" ht="10.199999999999999">
      <c r="B271" s="190"/>
      <c r="D271" s="183" t="s">
        <v>179</v>
      </c>
      <c r="E271" s="191" t="s">
        <v>1</v>
      </c>
      <c r="F271" s="192" t="s">
        <v>377</v>
      </c>
      <c r="H271" s="193">
        <v>-2.0350000000000001</v>
      </c>
      <c r="I271" s="194"/>
      <c r="L271" s="190"/>
      <c r="M271" s="195"/>
      <c r="N271" s="196"/>
      <c r="O271" s="196"/>
      <c r="P271" s="196"/>
      <c r="Q271" s="196"/>
      <c r="R271" s="196"/>
      <c r="S271" s="196"/>
      <c r="T271" s="197"/>
      <c r="AT271" s="191" t="s">
        <v>179</v>
      </c>
      <c r="AU271" s="191" t="s">
        <v>86</v>
      </c>
      <c r="AV271" s="14" t="s">
        <v>86</v>
      </c>
      <c r="AW271" s="14" t="s">
        <v>32</v>
      </c>
      <c r="AX271" s="14" t="s">
        <v>77</v>
      </c>
      <c r="AY271" s="191" t="s">
        <v>170</v>
      </c>
    </row>
    <row r="272" spans="1:65" s="16" customFormat="1" ht="10.199999999999999">
      <c r="B272" s="217"/>
      <c r="D272" s="183" t="s">
        <v>179</v>
      </c>
      <c r="E272" s="218" t="s">
        <v>1</v>
      </c>
      <c r="F272" s="219" t="s">
        <v>221</v>
      </c>
      <c r="H272" s="220">
        <v>5.0640000000000001</v>
      </c>
      <c r="I272" s="221"/>
      <c r="L272" s="217"/>
      <c r="M272" s="222"/>
      <c r="N272" s="223"/>
      <c r="O272" s="223"/>
      <c r="P272" s="223"/>
      <c r="Q272" s="223"/>
      <c r="R272" s="223"/>
      <c r="S272" s="223"/>
      <c r="T272" s="224"/>
      <c r="AT272" s="218" t="s">
        <v>179</v>
      </c>
      <c r="AU272" s="218" t="s">
        <v>86</v>
      </c>
      <c r="AV272" s="16" t="s">
        <v>171</v>
      </c>
      <c r="AW272" s="16" t="s">
        <v>32</v>
      </c>
      <c r="AX272" s="16" t="s">
        <v>77</v>
      </c>
      <c r="AY272" s="218" t="s">
        <v>170</v>
      </c>
    </row>
    <row r="273" spans="1:65" s="13" customFormat="1" ht="10.199999999999999">
      <c r="B273" s="182"/>
      <c r="D273" s="183" t="s">
        <v>179</v>
      </c>
      <c r="E273" s="184" t="s">
        <v>1</v>
      </c>
      <c r="F273" s="185" t="s">
        <v>180</v>
      </c>
      <c r="H273" s="184" t="s">
        <v>1</v>
      </c>
      <c r="I273" s="186"/>
      <c r="L273" s="182"/>
      <c r="M273" s="187"/>
      <c r="N273" s="188"/>
      <c r="O273" s="188"/>
      <c r="P273" s="188"/>
      <c r="Q273" s="188"/>
      <c r="R273" s="188"/>
      <c r="S273" s="188"/>
      <c r="T273" s="189"/>
      <c r="AT273" s="184" t="s">
        <v>179</v>
      </c>
      <c r="AU273" s="184" t="s">
        <v>86</v>
      </c>
      <c r="AV273" s="13" t="s">
        <v>84</v>
      </c>
      <c r="AW273" s="13" t="s">
        <v>32</v>
      </c>
      <c r="AX273" s="13" t="s">
        <v>77</v>
      </c>
      <c r="AY273" s="184" t="s">
        <v>170</v>
      </c>
    </row>
    <row r="274" spans="1:65" s="14" customFormat="1" ht="10.199999999999999">
      <c r="B274" s="190"/>
      <c r="D274" s="183" t="s">
        <v>179</v>
      </c>
      <c r="E274" s="191" t="s">
        <v>1</v>
      </c>
      <c r="F274" s="192" t="s">
        <v>378</v>
      </c>
      <c r="H274" s="193">
        <v>1.379</v>
      </c>
      <c r="I274" s="194"/>
      <c r="L274" s="190"/>
      <c r="M274" s="195"/>
      <c r="N274" s="196"/>
      <c r="O274" s="196"/>
      <c r="P274" s="196"/>
      <c r="Q274" s="196"/>
      <c r="R274" s="196"/>
      <c r="S274" s="196"/>
      <c r="T274" s="197"/>
      <c r="AT274" s="191" t="s">
        <v>179</v>
      </c>
      <c r="AU274" s="191" t="s">
        <v>86</v>
      </c>
      <c r="AV274" s="14" t="s">
        <v>86</v>
      </c>
      <c r="AW274" s="14" t="s">
        <v>32</v>
      </c>
      <c r="AX274" s="14" t="s">
        <v>77</v>
      </c>
      <c r="AY274" s="191" t="s">
        <v>170</v>
      </c>
    </row>
    <row r="275" spans="1:65" s="15" customFormat="1" ht="10.199999999999999">
      <c r="B275" s="198"/>
      <c r="D275" s="183" t="s">
        <v>179</v>
      </c>
      <c r="E275" s="199" t="s">
        <v>1</v>
      </c>
      <c r="F275" s="200" t="s">
        <v>198</v>
      </c>
      <c r="H275" s="201">
        <v>6.4429999999999996</v>
      </c>
      <c r="I275" s="202"/>
      <c r="L275" s="198"/>
      <c r="M275" s="203"/>
      <c r="N275" s="204"/>
      <c r="O275" s="204"/>
      <c r="P275" s="204"/>
      <c r="Q275" s="204"/>
      <c r="R275" s="204"/>
      <c r="S275" s="204"/>
      <c r="T275" s="205"/>
      <c r="AT275" s="199" t="s">
        <v>179</v>
      </c>
      <c r="AU275" s="199" t="s">
        <v>86</v>
      </c>
      <c r="AV275" s="15" t="s">
        <v>177</v>
      </c>
      <c r="AW275" s="15" t="s">
        <v>32</v>
      </c>
      <c r="AX275" s="15" t="s">
        <v>84</v>
      </c>
      <c r="AY275" s="199" t="s">
        <v>170</v>
      </c>
    </row>
    <row r="276" spans="1:65" s="2" customFormat="1" ht="16.5" customHeight="1">
      <c r="A276" s="33"/>
      <c r="B276" s="167"/>
      <c r="C276" s="168" t="s">
        <v>379</v>
      </c>
      <c r="D276" s="168" t="s">
        <v>173</v>
      </c>
      <c r="E276" s="169" t="s">
        <v>380</v>
      </c>
      <c r="F276" s="170" t="s">
        <v>381</v>
      </c>
      <c r="G276" s="171" t="s">
        <v>184</v>
      </c>
      <c r="H276" s="172">
        <v>23</v>
      </c>
      <c r="I276" s="173"/>
      <c r="J276" s="174">
        <f>ROUND(I276*H276,2)</f>
        <v>0</v>
      </c>
      <c r="K276" s="175"/>
      <c r="L276" s="34"/>
      <c r="M276" s="176" t="s">
        <v>1</v>
      </c>
      <c r="N276" s="177" t="s">
        <v>42</v>
      </c>
      <c r="O276" s="59"/>
      <c r="P276" s="178">
        <f>O276*H276</f>
        <v>0</v>
      </c>
      <c r="Q276" s="178">
        <v>0</v>
      </c>
      <c r="R276" s="178">
        <f>Q276*H276</f>
        <v>0</v>
      </c>
      <c r="S276" s="178">
        <v>0</v>
      </c>
      <c r="T276" s="179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80" t="s">
        <v>177</v>
      </c>
      <c r="AT276" s="180" t="s">
        <v>173</v>
      </c>
      <c r="AU276" s="180" t="s">
        <v>86</v>
      </c>
      <c r="AY276" s="18" t="s">
        <v>170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8" t="s">
        <v>84</v>
      </c>
      <c r="BK276" s="181">
        <f>ROUND(I276*H276,2)</f>
        <v>0</v>
      </c>
      <c r="BL276" s="18" t="s">
        <v>177</v>
      </c>
      <c r="BM276" s="180" t="s">
        <v>382</v>
      </c>
    </row>
    <row r="277" spans="1:65" s="13" customFormat="1" ht="10.199999999999999">
      <c r="B277" s="182"/>
      <c r="D277" s="183" t="s">
        <v>179</v>
      </c>
      <c r="E277" s="184" t="s">
        <v>1</v>
      </c>
      <c r="F277" s="185" t="s">
        <v>383</v>
      </c>
      <c r="H277" s="184" t="s">
        <v>1</v>
      </c>
      <c r="I277" s="186"/>
      <c r="L277" s="182"/>
      <c r="M277" s="187"/>
      <c r="N277" s="188"/>
      <c r="O277" s="188"/>
      <c r="P277" s="188"/>
      <c r="Q277" s="188"/>
      <c r="R277" s="188"/>
      <c r="S277" s="188"/>
      <c r="T277" s="189"/>
      <c r="AT277" s="184" t="s">
        <v>179</v>
      </c>
      <c r="AU277" s="184" t="s">
        <v>86</v>
      </c>
      <c r="AV277" s="13" t="s">
        <v>84</v>
      </c>
      <c r="AW277" s="13" t="s">
        <v>32</v>
      </c>
      <c r="AX277" s="13" t="s">
        <v>77</v>
      </c>
      <c r="AY277" s="184" t="s">
        <v>170</v>
      </c>
    </row>
    <row r="278" spans="1:65" s="14" customFormat="1" ht="10.199999999999999">
      <c r="B278" s="190"/>
      <c r="D278" s="183" t="s">
        <v>179</v>
      </c>
      <c r="E278" s="191" t="s">
        <v>1</v>
      </c>
      <c r="F278" s="192" t="s">
        <v>314</v>
      </c>
      <c r="H278" s="193">
        <v>23</v>
      </c>
      <c r="I278" s="194"/>
      <c r="L278" s="190"/>
      <c r="M278" s="195"/>
      <c r="N278" s="196"/>
      <c r="O278" s="196"/>
      <c r="P278" s="196"/>
      <c r="Q278" s="196"/>
      <c r="R278" s="196"/>
      <c r="S278" s="196"/>
      <c r="T278" s="197"/>
      <c r="AT278" s="191" t="s">
        <v>179</v>
      </c>
      <c r="AU278" s="191" t="s">
        <v>86</v>
      </c>
      <c r="AV278" s="14" t="s">
        <v>86</v>
      </c>
      <c r="AW278" s="14" t="s">
        <v>32</v>
      </c>
      <c r="AX278" s="14" t="s">
        <v>84</v>
      </c>
      <c r="AY278" s="191" t="s">
        <v>170</v>
      </c>
    </row>
    <row r="279" spans="1:65" s="2" customFormat="1" ht="21.75" customHeight="1">
      <c r="A279" s="33"/>
      <c r="B279" s="167"/>
      <c r="C279" s="168" t="s">
        <v>384</v>
      </c>
      <c r="D279" s="168" t="s">
        <v>173</v>
      </c>
      <c r="E279" s="169" t="s">
        <v>385</v>
      </c>
      <c r="F279" s="170" t="s">
        <v>386</v>
      </c>
      <c r="G279" s="171" t="s">
        <v>184</v>
      </c>
      <c r="H279" s="172">
        <v>67.447999999999993</v>
      </c>
      <c r="I279" s="173"/>
      <c r="J279" s="174">
        <f>ROUND(I279*H279,2)</f>
        <v>0</v>
      </c>
      <c r="K279" s="175"/>
      <c r="L279" s="34"/>
      <c r="M279" s="176" t="s">
        <v>1</v>
      </c>
      <c r="N279" s="177" t="s">
        <v>42</v>
      </c>
      <c r="O279" s="59"/>
      <c r="P279" s="178">
        <f>O279*H279</f>
        <v>0</v>
      </c>
      <c r="Q279" s="178">
        <v>0</v>
      </c>
      <c r="R279" s="178">
        <f>Q279*H279</f>
        <v>0</v>
      </c>
      <c r="S279" s="178">
        <v>3.5000000000000003E-2</v>
      </c>
      <c r="T279" s="179">
        <f>S279*H279</f>
        <v>2.3606799999999999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0" t="s">
        <v>177</v>
      </c>
      <c r="AT279" s="180" t="s">
        <v>173</v>
      </c>
      <c r="AU279" s="180" t="s">
        <v>86</v>
      </c>
      <c r="AY279" s="18" t="s">
        <v>170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8" t="s">
        <v>84</v>
      </c>
      <c r="BK279" s="181">
        <f>ROUND(I279*H279,2)</f>
        <v>0</v>
      </c>
      <c r="BL279" s="18" t="s">
        <v>177</v>
      </c>
      <c r="BM279" s="180" t="s">
        <v>387</v>
      </c>
    </row>
    <row r="280" spans="1:65" s="13" customFormat="1" ht="10.199999999999999">
      <c r="B280" s="182"/>
      <c r="D280" s="183" t="s">
        <v>179</v>
      </c>
      <c r="E280" s="184" t="s">
        <v>1</v>
      </c>
      <c r="F280" s="185" t="s">
        <v>232</v>
      </c>
      <c r="H280" s="184" t="s">
        <v>1</v>
      </c>
      <c r="I280" s="186"/>
      <c r="L280" s="182"/>
      <c r="M280" s="187"/>
      <c r="N280" s="188"/>
      <c r="O280" s="188"/>
      <c r="P280" s="188"/>
      <c r="Q280" s="188"/>
      <c r="R280" s="188"/>
      <c r="S280" s="188"/>
      <c r="T280" s="189"/>
      <c r="AT280" s="184" t="s">
        <v>179</v>
      </c>
      <c r="AU280" s="184" t="s">
        <v>86</v>
      </c>
      <c r="AV280" s="13" t="s">
        <v>84</v>
      </c>
      <c r="AW280" s="13" t="s">
        <v>32</v>
      </c>
      <c r="AX280" s="13" t="s">
        <v>77</v>
      </c>
      <c r="AY280" s="184" t="s">
        <v>170</v>
      </c>
    </row>
    <row r="281" spans="1:65" s="14" customFormat="1" ht="10.199999999999999">
      <c r="B281" s="190"/>
      <c r="D281" s="183" t="s">
        <v>179</v>
      </c>
      <c r="E281" s="191" t="s">
        <v>1</v>
      </c>
      <c r="F281" s="192" t="s">
        <v>388</v>
      </c>
      <c r="H281" s="193">
        <v>35.154000000000003</v>
      </c>
      <c r="I281" s="194"/>
      <c r="L281" s="190"/>
      <c r="M281" s="195"/>
      <c r="N281" s="196"/>
      <c r="O281" s="196"/>
      <c r="P281" s="196"/>
      <c r="Q281" s="196"/>
      <c r="R281" s="196"/>
      <c r="S281" s="196"/>
      <c r="T281" s="197"/>
      <c r="AT281" s="191" t="s">
        <v>179</v>
      </c>
      <c r="AU281" s="191" t="s">
        <v>86</v>
      </c>
      <c r="AV281" s="14" t="s">
        <v>86</v>
      </c>
      <c r="AW281" s="14" t="s">
        <v>32</v>
      </c>
      <c r="AX281" s="14" t="s">
        <v>77</v>
      </c>
      <c r="AY281" s="191" t="s">
        <v>170</v>
      </c>
    </row>
    <row r="282" spans="1:65" s="16" customFormat="1" ht="10.199999999999999">
      <c r="B282" s="217"/>
      <c r="D282" s="183" t="s">
        <v>179</v>
      </c>
      <c r="E282" s="218" t="s">
        <v>1</v>
      </c>
      <c r="F282" s="219" t="s">
        <v>221</v>
      </c>
      <c r="H282" s="220">
        <v>35.154000000000003</v>
      </c>
      <c r="I282" s="221"/>
      <c r="L282" s="217"/>
      <c r="M282" s="222"/>
      <c r="N282" s="223"/>
      <c r="O282" s="223"/>
      <c r="P282" s="223"/>
      <c r="Q282" s="223"/>
      <c r="R282" s="223"/>
      <c r="S282" s="223"/>
      <c r="T282" s="224"/>
      <c r="AT282" s="218" t="s">
        <v>179</v>
      </c>
      <c r="AU282" s="218" t="s">
        <v>86</v>
      </c>
      <c r="AV282" s="16" t="s">
        <v>171</v>
      </c>
      <c r="AW282" s="16" t="s">
        <v>32</v>
      </c>
      <c r="AX282" s="16" t="s">
        <v>77</v>
      </c>
      <c r="AY282" s="218" t="s">
        <v>170</v>
      </c>
    </row>
    <row r="283" spans="1:65" s="13" customFormat="1" ht="10.199999999999999">
      <c r="B283" s="182"/>
      <c r="D283" s="183" t="s">
        <v>179</v>
      </c>
      <c r="E283" s="184" t="s">
        <v>1</v>
      </c>
      <c r="F283" s="185" t="s">
        <v>219</v>
      </c>
      <c r="H283" s="184" t="s">
        <v>1</v>
      </c>
      <c r="I283" s="186"/>
      <c r="L283" s="182"/>
      <c r="M283" s="187"/>
      <c r="N283" s="188"/>
      <c r="O283" s="188"/>
      <c r="P283" s="188"/>
      <c r="Q283" s="188"/>
      <c r="R283" s="188"/>
      <c r="S283" s="188"/>
      <c r="T283" s="189"/>
      <c r="AT283" s="184" t="s">
        <v>179</v>
      </c>
      <c r="AU283" s="184" t="s">
        <v>86</v>
      </c>
      <c r="AV283" s="13" t="s">
        <v>84</v>
      </c>
      <c r="AW283" s="13" t="s">
        <v>32</v>
      </c>
      <c r="AX283" s="13" t="s">
        <v>77</v>
      </c>
      <c r="AY283" s="184" t="s">
        <v>170</v>
      </c>
    </row>
    <row r="284" spans="1:65" s="14" customFormat="1" ht="10.199999999999999">
      <c r="B284" s="190"/>
      <c r="D284" s="183" t="s">
        <v>179</v>
      </c>
      <c r="E284" s="191" t="s">
        <v>1</v>
      </c>
      <c r="F284" s="192" t="s">
        <v>389</v>
      </c>
      <c r="H284" s="193">
        <v>14.472</v>
      </c>
      <c r="I284" s="194"/>
      <c r="L284" s="190"/>
      <c r="M284" s="195"/>
      <c r="N284" s="196"/>
      <c r="O284" s="196"/>
      <c r="P284" s="196"/>
      <c r="Q284" s="196"/>
      <c r="R284" s="196"/>
      <c r="S284" s="196"/>
      <c r="T284" s="197"/>
      <c r="AT284" s="191" t="s">
        <v>179</v>
      </c>
      <c r="AU284" s="191" t="s">
        <v>86</v>
      </c>
      <c r="AV284" s="14" t="s">
        <v>86</v>
      </c>
      <c r="AW284" s="14" t="s">
        <v>32</v>
      </c>
      <c r="AX284" s="14" t="s">
        <v>77</v>
      </c>
      <c r="AY284" s="191" t="s">
        <v>170</v>
      </c>
    </row>
    <row r="285" spans="1:65" s="16" customFormat="1" ht="10.199999999999999">
      <c r="B285" s="217"/>
      <c r="D285" s="183" t="s">
        <v>179</v>
      </c>
      <c r="E285" s="218" t="s">
        <v>1</v>
      </c>
      <c r="F285" s="219" t="s">
        <v>221</v>
      </c>
      <c r="H285" s="220">
        <v>14.472</v>
      </c>
      <c r="I285" s="221"/>
      <c r="L285" s="217"/>
      <c r="M285" s="222"/>
      <c r="N285" s="223"/>
      <c r="O285" s="223"/>
      <c r="P285" s="223"/>
      <c r="Q285" s="223"/>
      <c r="R285" s="223"/>
      <c r="S285" s="223"/>
      <c r="T285" s="224"/>
      <c r="AT285" s="218" t="s">
        <v>179</v>
      </c>
      <c r="AU285" s="218" t="s">
        <v>86</v>
      </c>
      <c r="AV285" s="16" t="s">
        <v>171</v>
      </c>
      <c r="AW285" s="16" t="s">
        <v>32</v>
      </c>
      <c r="AX285" s="16" t="s">
        <v>77</v>
      </c>
      <c r="AY285" s="218" t="s">
        <v>170</v>
      </c>
    </row>
    <row r="286" spans="1:65" s="13" customFormat="1" ht="10.199999999999999">
      <c r="B286" s="182"/>
      <c r="D286" s="183" t="s">
        <v>179</v>
      </c>
      <c r="E286" s="184" t="s">
        <v>1</v>
      </c>
      <c r="F286" s="185" t="s">
        <v>390</v>
      </c>
      <c r="H286" s="184" t="s">
        <v>1</v>
      </c>
      <c r="I286" s="186"/>
      <c r="L286" s="182"/>
      <c r="M286" s="187"/>
      <c r="N286" s="188"/>
      <c r="O286" s="188"/>
      <c r="P286" s="188"/>
      <c r="Q286" s="188"/>
      <c r="R286" s="188"/>
      <c r="S286" s="188"/>
      <c r="T286" s="189"/>
      <c r="AT286" s="184" t="s">
        <v>179</v>
      </c>
      <c r="AU286" s="184" t="s">
        <v>86</v>
      </c>
      <c r="AV286" s="13" t="s">
        <v>84</v>
      </c>
      <c r="AW286" s="13" t="s">
        <v>32</v>
      </c>
      <c r="AX286" s="13" t="s">
        <v>77</v>
      </c>
      <c r="AY286" s="184" t="s">
        <v>170</v>
      </c>
    </row>
    <row r="287" spans="1:65" s="14" customFormat="1" ht="10.199999999999999">
      <c r="B287" s="190"/>
      <c r="D287" s="183" t="s">
        <v>179</v>
      </c>
      <c r="E287" s="191" t="s">
        <v>1</v>
      </c>
      <c r="F287" s="192" t="s">
        <v>391</v>
      </c>
      <c r="H287" s="193">
        <v>7.35</v>
      </c>
      <c r="I287" s="194"/>
      <c r="L287" s="190"/>
      <c r="M287" s="195"/>
      <c r="N287" s="196"/>
      <c r="O287" s="196"/>
      <c r="P287" s="196"/>
      <c r="Q287" s="196"/>
      <c r="R287" s="196"/>
      <c r="S287" s="196"/>
      <c r="T287" s="197"/>
      <c r="AT287" s="191" t="s">
        <v>179</v>
      </c>
      <c r="AU287" s="191" t="s">
        <v>86</v>
      </c>
      <c r="AV287" s="14" t="s">
        <v>86</v>
      </c>
      <c r="AW287" s="14" t="s">
        <v>32</v>
      </c>
      <c r="AX287" s="14" t="s">
        <v>77</v>
      </c>
      <c r="AY287" s="191" t="s">
        <v>170</v>
      </c>
    </row>
    <row r="288" spans="1:65" s="14" customFormat="1" ht="10.199999999999999">
      <c r="B288" s="190"/>
      <c r="D288" s="183" t="s">
        <v>179</v>
      </c>
      <c r="E288" s="191" t="s">
        <v>1</v>
      </c>
      <c r="F288" s="192" t="s">
        <v>392</v>
      </c>
      <c r="H288" s="193">
        <v>10.472</v>
      </c>
      <c r="I288" s="194"/>
      <c r="L288" s="190"/>
      <c r="M288" s="195"/>
      <c r="N288" s="196"/>
      <c r="O288" s="196"/>
      <c r="P288" s="196"/>
      <c r="Q288" s="196"/>
      <c r="R288" s="196"/>
      <c r="S288" s="196"/>
      <c r="T288" s="197"/>
      <c r="AT288" s="191" t="s">
        <v>179</v>
      </c>
      <c r="AU288" s="191" t="s">
        <v>86</v>
      </c>
      <c r="AV288" s="14" t="s">
        <v>86</v>
      </c>
      <c r="AW288" s="14" t="s">
        <v>32</v>
      </c>
      <c r="AX288" s="14" t="s">
        <v>77</v>
      </c>
      <c r="AY288" s="191" t="s">
        <v>170</v>
      </c>
    </row>
    <row r="289" spans="1:65" s="15" customFormat="1" ht="10.199999999999999">
      <c r="B289" s="198"/>
      <c r="D289" s="183" t="s">
        <v>179</v>
      </c>
      <c r="E289" s="199" t="s">
        <v>1</v>
      </c>
      <c r="F289" s="200" t="s">
        <v>198</v>
      </c>
      <c r="H289" s="201">
        <v>67.447999999999993</v>
      </c>
      <c r="I289" s="202"/>
      <c r="L289" s="198"/>
      <c r="M289" s="203"/>
      <c r="N289" s="204"/>
      <c r="O289" s="204"/>
      <c r="P289" s="204"/>
      <c r="Q289" s="204"/>
      <c r="R289" s="204"/>
      <c r="S289" s="204"/>
      <c r="T289" s="205"/>
      <c r="AT289" s="199" t="s">
        <v>179</v>
      </c>
      <c r="AU289" s="199" t="s">
        <v>86</v>
      </c>
      <c r="AV289" s="15" t="s">
        <v>177</v>
      </c>
      <c r="AW289" s="15" t="s">
        <v>32</v>
      </c>
      <c r="AX289" s="15" t="s">
        <v>84</v>
      </c>
      <c r="AY289" s="199" t="s">
        <v>170</v>
      </c>
    </row>
    <row r="290" spans="1:65" s="2" customFormat="1" ht="21.75" customHeight="1">
      <c r="A290" s="33"/>
      <c r="B290" s="167"/>
      <c r="C290" s="168" t="s">
        <v>393</v>
      </c>
      <c r="D290" s="168" t="s">
        <v>173</v>
      </c>
      <c r="E290" s="169" t="s">
        <v>394</v>
      </c>
      <c r="F290" s="170" t="s">
        <v>395</v>
      </c>
      <c r="G290" s="171" t="s">
        <v>184</v>
      </c>
      <c r="H290" s="172">
        <v>7.8150000000000004</v>
      </c>
      <c r="I290" s="173"/>
      <c r="J290" s="174">
        <f>ROUND(I290*H290,2)</f>
        <v>0</v>
      </c>
      <c r="K290" s="175"/>
      <c r="L290" s="34"/>
      <c r="M290" s="176" t="s">
        <v>1</v>
      </c>
      <c r="N290" s="177" t="s">
        <v>42</v>
      </c>
      <c r="O290" s="59"/>
      <c r="P290" s="178">
        <f>O290*H290</f>
        <v>0</v>
      </c>
      <c r="Q290" s="178">
        <v>0</v>
      </c>
      <c r="R290" s="178">
        <f>Q290*H290</f>
        <v>0</v>
      </c>
      <c r="S290" s="178">
        <v>5.5E-2</v>
      </c>
      <c r="T290" s="179">
        <f>S290*H290</f>
        <v>0.42982500000000001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0" t="s">
        <v>177</v>
      </c>
      <c r="AT290" s="180" t="s">
        <v>173</v>
      </c>
      <c r="AU290" s="180" t="s">
        <v>86</v>
      </c>
      <c r="AY290" s="18" t="s">
        <v>170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18" t="s">
        <v>84</v>
      </c>
      <c r="BK290" s="181">
        <f>ROUND(I290*H290,2)</f>
        <v>0</v>
      </c>
      <c r="BL290" s="18" t="s">
        <v>177</v>
      </c>
      <c r="BM290" s="180" t="s">
        <v>396</v>
      </c>
    </row>
    <row r="291" spans="1:65" s="14" customFormat="1" ht="10.199999999999999">
      <c r="B291" s="190"/>
      <c r="D291" s="183" t="s">
        <v>179</v>
      </c>
      <c r="E291" s="191" t="s">
        <v>1</v>
      </c>
      <c r="F291" s="192" t="s">
        <v>397</v>
      </c>
      <c r="H291" s="193">
        <v>1.0349999999999999</v>
      </c>
      <c r="I291" s="194"/>
      <c r="L291" s="190"/>
      <c r="M291" s="195"/>
      <c r="N291" s="196"/>
      <c r="O291" s="196"/>
      <c r="P291" s="196"/>
      <c r="Q291" s="196"/>
      <c r="R291" s="196"/>
      <c r="S291" s="196"/>
      <c r="T291" s="197"/>
      <c r="AT291" s="191" t="s">
        <v>179</v>
      </c>
      <c r="AU291" s="191" t="s">
        <v>86</v>
      </c>
      <c r="AV291" s="14" t="s">
        <v>86</v>
      </c>
      <c r="AW291" s="14" t="s">
        <v>32</v>
      </c>
      <c r="AX291" s="14" t="s">
        <v>77</v>
      </c>
      <c r="AY291" s="191" t="s">
        <v>170</v>
      </c>
    </row>
    <row r="292" spans="1:65" s="14" customFormat="1" ht="10.199999999999999">
      <c r="B292" s="190"/>
      <c r="D292" s="183" t="s">
        <v>179</v>
      </c>
      <c r="E292" s="191" t="s">
        <v>1</v>
      </c>
      <c r="F292" s="192" t="s">
        <v>398</v>
      </c>
      <c r="H292" s="193">
        <v>3.78</v>
      </c>
      <c r="I292" s="194"/>
      <c r="L292" s="190"/>
      <c r="M292" s="195"/>
      <c r="N292" s="196"/>
      <c r="O292" s="196"/>
      <c r="P292" s="196"/>
      <c r="Q292" s="196"/>
      <c r="R292" s="196"/>
      <c r="S292" s="196"/>
      <c r="T292" s="197"/>
      <c r="AT292" s="191" t="s">
        <v>179</v>
      </c>
      <c r="AU292" s="191" t="s">
        <v>86</v>
      </c>
      <c r="AV292" s="14" t="s">
        <v>86</v>
      </c>
      <c r="AW292" s="14" t="s">
        <v>32</v>
      </c>
      <c r="AX292" s="14" t="s">
        <v>77</v>
      </c>
      <c r="AY292" s="191" t="s">
        <v>170</v>
      </c>
    </row>
    <row r="293" spans="1:65" s="14" customFormat="1" ht="10.199999999999999">
      <c r="B293" s="190"/>
      <c r="D293" s="183" t="s">
        <v>179</v>
      </c>
      <c r="E293" s="191" t="s">
        <v>1</v>
      </c>
      <c r="F293" s="192" t="s">
        <v>171</v>
      </c>
      <c r="H293" s="193">
        <v>3</v>
      </c>
      <c r="I293" s="194"/>
      <c r="L293" s="190"/>
      <c r="M293" s="195"/>
      <c r="N293" s="196"/>
      <c r="O293" s="196"/>
      <c r="P293" s="196"/>
      <c r="Q293" s="196"/>
      <c r="R293" s="196"/>
      <c r="S293" s="196"/>
      <c r="T293" s="197"/>
      <c r="AT293" s="191" t="s">
        <v>179</v>
      </c>
      <c r="AU293" s="191" t="s">
        <v>86</v>
      </c>
      <c r="AV293" s="14" t="s">
        <v>86</v>
      </c>
      <c r="AW293" s="14" t="s">
        <v>32</v>
      </c>
      <c r="AX293" s="14" t="s">
        <v>77</v>
      </c>
      <c r="AY293" s="191" t="s">
        <v>170</v>
      </c>
    </row>
    <row r="294" spans="1:65" s="15" customFormat="1" ht="10.199999999999999">
      <c r="B294" s="198"/>
      <c r="D294" s="183" t="s">
        <v>179</v>
      </c>
      <c r="E294" s="199" t="s">
        <v>1</v>
      </c>
      <c r="F294" s="200" t="s">
        <v>198</v>
      </c>
      <c r="H294" s="201">
        <v>7.8150000000000004</v>
      </c>
      <c r="I294" s="202"/>
      <c r="L294" s="198"/>
      <c r="M294" s="203"/>
      <c r="N294" s="204"/>
      <c r="O294" s="204"/>
      <c r="P294" s="204"/>
      <c r="Q294" s="204"/>
      <c r="R294" s="204"/>
      <c r="S294" s="204"/>
      <c r="T294" s="205"/>
      <c r="AT294" s="199" t="s">
        <v>179</v>
      </c>
      <c r="AU294" s="199" t="s">
        <v>86</v>
      </c>
      <c r="AV294" s="15" t="s">
        <v>177</v>
      </c>
      <c r="AW294" s="15" t="s">
        <v>32</v>
      </c>
      <c r="AX294" s="15" t="s">
        <v>84</v>
      </c>
      <c r="AY294" s="199" t="s">
        <v>170</v>
      </c>
    </row>
    <row r="295" spans="1:65" s="2" customFormat="1" ht="16.5" customHeight="1">
      <c r="A295" s="33"/>
      <c r="B295" s="167"/>
      <c r="C295" s="168" t="s">
        <v>399</v>
      </c>
      <c r="D295" s="168" t="s">
        <v>173</v>
      </c>
      <c r="E295" s="169" t="s">
        <v>400</v>
      </c>
      <c r="F295" s="170" t="s">
        <v>401</v>
      </c>
      <c r="G295" s="171" t="s">
        <v>184</v>
      </c>
      <c r="H295" s="172">
        <v>18.600000000000001</v>
      </c>
      <c r="I295" s="173"/>
      <c r="J295" s="174">
        <f>ROUND(I295*H295,2)</f>
        <v>0</v>
      </c>
      <c r="K295" s="175"/>
      <c r="L295" s="34"/>
      <c r="M295" s="176" t="s">
        <v>1</v>
      </c>
      <c r="N295" s="177" t="s">
        <v>42</v>
      </c>
      <c r="O295" s="59"/>
      <c r="P295" s="178">
        <f>O295*H295</f>
        <v>0</v>
      </c>
      <c r="Q295" s="178">
        <v>0</v>
      </c>
      <c r="R295" s="178">
        <f>Q295*H295</f>
        <v>0</v>
      </c>
      <c r="S295" s="178">
        <v>7.5999999999999998E-2</v>
      </c>
      <c r="T295" s="179">
        <f>S295*H295</f>
        <v>1.4136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0" t="s">
        <v>177</v>
      </c>
      <c r="AT295" s="180" t="s">
        <v>173</v>
      </c>
      <c r="AU295" s="180" t="s">
        <v>86</v>
      </c>
      <c r="AY295" s="18" t="s">
        <v>170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18" t="s">
        <v>84</v>
      </c>
      <c r="BK295" s="181">
        <f>ROUND(I295*H295,2)</f>
        <v>0</v>
      </c>
      <c r="BL295" s="18" t="s">
        <v>177</v>
      </c>
      <c r="BM295" s="180" t="s">
        <v>402</v>
      </c>
    </row>
    <row r="296" spans="1:65" s="13" customFormat="1" ht="10.199999999999999">
      <c r="B296" s="182"/>
      <c r="D296" s="183" t="s">
        <v>179</v>
      </c>
      <c r="E296" s="184" t="s">
        <v>1</v>
      </c>
      <c r="F296" s="185" t="s">
        <v>180</v>
      </c>
      <c r="H296" s="184" t="s">
        <v>1</v>
      </c>
      <c r="I296" s="186"/>
      <c r="L296" s="182"/>
      <c r="M296" s="187"/>
      <c r="N296" s="188"/>
      <c r="O296" s="188"/>
      <c r="P296" s="188"/>
      <c r="Q296" s="188"/>
      <c r="R296" s="188"/>
      <c r="S296" s="188"/>
      <c r="T296" s="189"/>
      <c r="AT296" s="184" t="s">
        <v>179</v>
      </c>
      <c r="AU296" s="184" t="s">
        <v>86</v>
      </c>
      <c r="AV296" s="13" t="s">
        <v>84</v>
      </c>
      <c r="AW296" s="13" t="s">
        <v>32</v>
      </c>
      <c r="AX296" s="13" t="s">
        <v>77</v>
      </c>
      <c r="AY296" s="184" t="s">
        <v>170</v>
      </c>
    </row>
    <row r="297" spans="1:65" s="14" customFormat="1" ht="10.199999999999999">
      <c r="B297" s="190"/>
      <c r="D297" s="183" t="s">
        <v>179</v>
      </c>
      <c r="E297" s="191" t="s">
        <v>1</v>
      </c>
      <c r="F297" s="192" t="s">
        <v>403</v>
      </c>
      <c r="H297" s="193">
        <v>6.4</v>
      </c>
      <c r="I297" s="194"/>
      <c r="L297" s="190"/>
      <c r="M297" s="195"/>
      <c r="N297" s="196"/>
      <c r="O297" s="196"/>
      <c r="P297" s="196"/>
      <c r="Q297" s="196"/>
      <c r="R297" s="196"/>
      <c r="S297" s="196"/>
      <c r="T297" s="197"/>
      <c r="AT297" s="191" t="s">
        <v>179</v>
      </c>
      <c r="AU297" s="191" t="s">
        <v>86</v>
      </c>
      <c r="AV297" s="14" t="s">
        <v>86</v>
      </c>
      <c r="AW297" s="14" t="s">
        <v>32</v>
      </c>
      <c r="AX297" s="14" t="s">
        <v>77</v>
      </c>
      <c r="AY297" s="191" t="s">
        <v>170</v>
      </c>
    </row>
    <row r="298" spans="1:65" s="13" customFormat="1" ht="10.199999999999999">
      <c r="B298" s="182"/>
      <c r="D298" s="183" t="s">
        <v>179</v>
      </c>
      <c r="E298" s="184" t="s">
        <v>1</v>
      </c>
      <c r="F298" s="185" t="s">
        <v>264</v>
      </c>
      <c r="H298" s="184" t="s">
        <v>1</v>
      </c>
      <c r="I298" s="186"/>
      <c r="L298" s="182"/>
      <c r="M298" s="187"/>
      <c r="N298" s="188"/>
      <c r="O298" s="188"/>
      <c r="P298" s="188"/>
      <c r="Q298" s="188"/>
      <c r="R298" s="188"/>
      <c r="S298" s="188"/>
      <c r="T298" s="189"/>
      <c r="AT298" s="184" t="s">
        <v>179</v>
      </c>
      <c r="AU298" s="184" t="s">
        <v>86</v>
      </c>
      <c r="AV298" s="13" t="s">
        <v>84</v>
      </c>
      <c r="AW298" s="13" t="s">
        <v>32</v>
      </c>
      <c r="AX298" s="13" t="s">
        <v>77</v>
      </c>
      <c r="AY298" s="184" t="s">
        <v>170</v>
      </c>
    </row>
    <row r="299" spans="1:65" s="14" customFormat="1" ht="10.199999999999999">
      <c r="B299" s="190"/>
      <c r="D299" s="183" t="s">
        <v>179</v>
      </c>
      <c r="E299" s="191" t="s">
        <v>1</v>
      </c>
      <c r="F299" s="192" t="s">
        <v>404</v>
      </c>
      <c r="H299" s="193">
        <v>12.2</v>
      </c>
      <c r="I299" s="194"/>
      <c r="L299" s="190"/>
      <c r="M299" s="195"/>
      <c r="N299" s="196"/>
      <c r="O299" s="196"/>
      <c r="P299" s="196"/>
      <c r="Q299" s="196"/>
      <c r="R299" s="196"/>
      <c r="S299" s="196"/>
      <c r="T299" s="197"/>
      <c r="AT299" s="191" t="s">
        <v>179</v>
      </c>
      <c r="AU299" s="191" t="s">
        <v>86</v>
      </c>
      <c r="AV299" s="14" t="s">
        <v>86</v>
      </c>
      <c r="AW299" s="14" t="s">
        <v>32</v>
      </c>
      <c r="AX299" s="14" t="s">
        <v>77</v>
      </c>
      <c r="AY299" s="191" t="s">
        <v>170</v>
      </c>
    </row>
    <row r="300" spans="1:65" s="15" customFormat="1" ht="10.199999999999999">
      <c r="B300" s="198"/>
      <c r="D300" s="183" t="s">
        <v>179</v>
      </c>
      <c r="E300" s="199" t="s">
        <v>1</v>
      </c>
      <c r="F300" s="200" t="s">
        <v>198</v>
      </c>
      <c r="H300" s="201">
        <v>18.600000000000001</v>
      </c>
      <c r="I300" s="202"/>
      <c r="L300" s="198"/>
      <c r="M300" s="203"/>
      <c r="N300" s="204"/>
      <c r="O300" s="204"/>
      <c r="P300" s="204"/>
      <c r="Q300" s="204"/>
      <c r="R300" s="204"/>
      <c r="S300" s="204"/>
      <c r="T300" s="205"/>
      <c r="AT300" s="199" t="s">
        <v>179</v>
      </c>
      <c r="AU300" s="199" t="s">
        <v>86</v>
      </c>
      <c r="AV300" s="15" t="s">
        <v>177</v>
      </c>
      <c r="AW300" s="15" t="s">
        <v>32</v>
      </c>
      <c r="AX300" s="15" t="s">
        <v>84</v>
      </c>
      <c r="AY300" s="199" t="s">
        <v>170</v>
      </c>
    </row>
    <row r="301" spans="1:65" s="2" customFormat="1" ht="16.5" customHeight="1">
      <c r="A301" s="33"/>
      <c r="B301" s="167"/>
      <c r="C301" s="168" t="s">
        <v>405</v>
      </c>
      <c r="D301" s="168" t="s">
        <v>173</v>
      </c>
      <c r="E301" s="169" t="s">
        <v>406</v>
      </c>
      <c r="F301" s="170" t="s">
        <v>407</v>
      </c>
      <c r="G301" s="171" t="s">
        <v>184</v>
      </c>
      <c r="H301" s="172">
        <v>4.4260000000000002</v>
      </c>
      <c r="I301" s="173"/>
      <c r="J301" s="174">
        <f>ROUND(I301*H301,2)</f>
        <v>0</v>
      </c>
      <c r="K301" s="175"/>
      <c r="L301" s="34"/>
      <c r="M301" s="176" t="s">
        <v>1</v>
      </c>
      <c r="N301" s="177" t="s">
        <v>42</v>
      </c>
      <c r="O301" s="59"/>
      <c r="P301" s="178">
        <f>O301*H301</f>
        <v>0</v>
      </c>
      <c r="Q301" s="178">
        <v>0</v>
      </c>
      <c r="R301" s="178">
        <f>Q301*H301</f>
        <v>0</v>
      </c>
      <c r="S301" s="178">
        <v>6.3E-2</v>
      </c>
      <c r="T301" s="179">
        <f>S301*H301</f>
        <v>0.27883800000000003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0" t="s">
        <v>177</v>
      </c>
      <c r="AT301" s="180" t="s">
        <v>173</v>
      </c>
      <c r="AU301" s="180" t="s">
        <v>86</v>
      </c>
      <c r="AY301" s="18" t="s">
        <v>170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18" t="s">
        <v>84</v>
      </c>
      <c r="BK301" s="181">
        <f>ROUND(I301*H301,2)</f>
        <v>0</v>
      </c>
      <c r="BL301" s="18" t="s">
        <v>177</v>
      </c>
      <c r="BM301" s="180" t="s">
        <v>408</v>
      </c>
    </row>
    <row r="302" spans="1:65" s="14" customFormat="1" ht="10.199999999999999">
      <c r="B302" s="190"/>
      <c r="D302" s="183" t="s">
        <v>179</v>
      </c>
      <c r="E302" s="191" t="s">
        <v>1</v>
      </c>
      <c r="F302" s="192" t="s">
        <v>409</v>
      </c>
      <c r="H302" s="193">
        <v>4.4260000000000002</v>
      </c>
      <c r="I302" s="194"/>
      <c r="L302" s="190"/>
      <c r="M302" s="195"/>
      <c r="N302" s="196"/>
      <c r="O302" s="196"/>
      <c r="P302" s="196"/>
      <c r="Q302" s="196"/>
      <c r="R302" s="196"/>
      <c r="S302" s="196"/>
      <c r="T302" s="197"/>
      <c r="AT302" s="191" t="s">
        <v>179</v>
      </c>
      <c r="AU302" s="191" t="s">
        <v>86</v>
      </c>
      <c r="AV302" s="14" t="s">
        <v>86</v>
      </c>
      <c r="AW302" s="14" t="s">
        <v>32</v>
      </c>
      <c r="AX302" s="14" t="s">
        <v>84</v>
      </c>
      <c r="AY302" s="191" t="s">
        <v>170</v>
      </c>
    </row>
    <row r="303" spans="1:65" s="2" customFormat="1" ht="21.75" customHeight="1">
      <c r="A303" s="33"/>
      <c r="B303" s="167"/>
      <c r="C303" s="168" t="s">
        <v>410</v>
      </c>
      <c r="D303" s="168" t="s">
        <v>173</v>
      </c>
      <c r="E303" s="169" t="s">
        <v>411</v>
      </c>
      <c r="F303" s="170" t="s">
        <v>412</v>
      </c>
      <c r="G303" s="171" t="s">
        <v>184</v>
      </c>
      <c r="H303" s="172">
        <v>4.6900000000000004</v>
      </c>
      <c r="I303" s="173"/>
      <c r="J303" s="174">
        <f>ROUND(I303*H303,2)</f>
        <v>0</v>
      </c>
      <c r="K303" s="175"/>
      <c r="L303" s="34"/>
      <c r="M303" s="176" t="s">
        <v>1</v>
      </c>
      <c r="N303" s="177" t="s">
        <v>42</v>
      </c>
      <c r="O303" s="59"/>
      <c r="P303" s="178">
        <f>O303*H303</f>
        <v>0</v>
      </c>
      <c r="Q303" s="178">
        <v>0</v>
      </c>
      <c r="R303" s="178">
        <f>Q303*H303</f>
        <v>0</v>
      </c>
      <c r="S303" s="178">
        <v>5.0999999999999997E-2</v>
      </c>
      <c r="T303" s="179">
        <f>S303*H303</f>
        <v>0.23919000000000001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80" t="s">
        <v>177</v>
      </c>
      <c r="AT303" s="180" t="s">
        <v>173</v>
      </c>
      <c r="AU303" s="180" t="s">
        <v>86</v>
      </c>
      <c r="AY303" s="18" t="s">
        <v>170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18" t="s">
        <v>84</v>
      </c>
      <c r="BK303" s="181">
        <f>ROUND(I303*H303,2)</f>
        <v>0</v>
      </c>
      <c r="BL303" s="18" t="s">
        <v>177</v>
      </c>
      <c r="BM303" s="180" t="s">
        <v>413</v>
      </c>
    </row>
    <row r="304" spans="1:65" s="13" customFormat="1" ht="10.199999999999999">
      <c r="B304" s="182"/>
      <c r="D304" s="183" t="s">
        <v>179</v>
      </c>
      <c r="E304" s="184" t="s">
        <v>1</v>
      </c>
      <c r="F304" s="185" t="s">
        <v>180</v>
      </c>
      <c r="H304" s="184" t="s">
        <v>1</v>
      </c>
      <c r="I304" s="186"/>
      <c r="L304" s="182"/>
      <c r="M304" s="187"/>
      <c r="N304" s="188"/>
      <c r="O304" s="188"/>
      <c r="P304" s="188"/>
      <c r="Q304" s="188"/>
      <c r="R304" s="188"/>
      <c r="S304" s="188"/>
      <c r="T304" s="189"/>
      <c r="AT304" s="184" t="s">
        <v>179</v>
      </c>
      <c r="AU304" s="184" t="s">
        <v>86</v>
      </c>
      <c r="AV304" s="13" t="s">
        <v>84</v>
      </c>
      <c r="AW304" s="13" t="s">
        <v>32</v>
      </c>
      <c r="AX304" s="13" t="s">
        <v>77</v>
      </c>
      <c r="AY304" s="184" t="s">
        <v>170</v>
      </c>
    </row>
    <row r="305" spans="1:65" s="14" customFormat="1" ht="10.199999999999999">
      <c r="B305" s="190"/>
      <c r="D305" s="183" t="s">
        <v>179</v>
      </c>
      <c r="E305" s="191" t="s">
        <v>1</v>
      </c>
      <c r="F305" s="192" t="s">
        <v>414</v>
      </c>
      <c r="H305" s="193">
        <v>4.6900000000000004</v>
      </c>
      <c r="I305" s="194"/>
      <c r="L305" s="190"/>
      <c r="M305" s="195"/>
      <c r="N305" s="196"/>
      <c r="O305" s="196"/>
      <c r="P305" s="196"/>
      <c r="Q305" s="196"/>
      <c r="R305" s="196"/>
      <c r="S305" s="196"/>
      <c r="T305" s="197"/>
      <c r="AT305" s="191" t="s">
        <v>179</v>
      </c>
      <c r="AU305" s="191" t="s">
        <v>86</v>
      </c>
      <c r="AV305" s="14" t="s">
        <v>86</v>
      </c>
      <c r="AW305" s="14" t="s">
        <v>32</v>
      </c>
      <c r="AX305" s="14" t="s">
        <v>84</v>
      </c>
      <c r="AY305" s="191" t="s">
        <v>170</v>
      </c>
    </row>
    <row r="306" spans="1:65" s="2" customFormat="1" ht="21.75" customHeight="1">
      <c r="A306" s="33"/>
      <c r="B306" s="167"/>
      <c r="C306" s="168" t="s">
        <v>415</v>
      </c>
      <c r="D306" s="168" t="s">
        <v>173</v>
      </c>
      <c r="E306" s="169" t="s">
        <v>416</v>
      </c>
      <c r="F306" s="170" t="s">
        <v>417</v>
      </c>
      <c r="G306" s="171" t="s">
        <v>184</v>
      </c>
      <c r="H306" s="172">
        <v>11.39</v>
      </c>
      <c r="I306" s="173"/>
      <c r="J306" s="174">
        <f>ROUND(I306*H306,2)</f>
        <v>0</v>
      </c>
      <c r="K306" s="175"/>
      <c r="L306" s="34"/>
      <c r="M306" s="176" t="s">
        <v>1</v>
      </c>
      <c r="N306" s="177" t="s">
        <v>42</v>
      </c>
      <c r="O306" s="59"/>
      <c r="P306" s="178">
        <f>O306*H306</f>
        <v>0</v>
      </c>
      <c r="Q306" s="178">
        <v>0</v>
      </c>
      <c r="R306" s="178">
        <f>Q306*H306</f>
        <v>0</v>
      </c>
      <c r="S306" s="178">
        <v>0.187</v>
      </c>
      <c r="T306" s="179">
        <f>S306*H306</f>
        <v>2.1299300000000003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0" t="s">
        <v>177</v>
      </c>
      <c r="AT306" s="180" t="s">
        <v>173</v>
      </c>
      <c r="AU306" s="180" t="s">
        <v>86</v>
      </c>
      <c r="AY306" s="18" t="s">
        <v>170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18" t="s">
        <v>84</v>
      </c>
      <c r="BK306" s="181">
        <f>ROUND(I306*H306,2)</f>
        <v>0</v>
      </c>
      <c r="BL306" s="18" t="s">
        <v>177</v>
      </c>
      <c r="BM306" s="180" t="s">
        <v>418</v>
      </c>
    </row>
    <row r="307" spans="1:65" s="13" customFormat="1" ht="10.199999999999999">
      <c r="B307" s="182"/>
      <c r="D307" s="183" t="s">
        <v>179</v>
      </c>
      <c r="E307" s="184" t="s">
        <v>1</v>
      </c>
      <c r="F307" s="185" t="s">
        <v>232</v>
      </c>
      <c r="H307" s="184" t="s">
        <v>1</v>
      </c>
      <c r="I307" s="186"/>
      <c r="L307" s="182"/>
      <c r="M307" s="187"/>
      <c r="N307" s="188"/>
      <c r="O307" s="188"/>
      <c r="P307" s="188"/>
      <c r="Q307" s="188"/>
      <c r="R307" s="188"/>
      <c r="S307" s="188"/>
      <c r="T307" s="189"/>
      <c r="AT307" s="184" t="s">
        <v>179</v>
      </c>
      <c r="AU307" s="184" t="s">
        <v>86</v>
      </c>
      <c r="AV307" s="13" t="s">
        <v>84</v>
      </c>
      <c r="AW307" s="13" t="s">
        <v>32</v>
      </c>
      <c r="AX307" s="13" t="s">
        <v>77</v>
      </c>
      <c r="AY307" s="184" t="s">
        <v>170</v>
      </c>
    </row>
    <row r="308" spans="1:65" s="14" customFormat="1" ht="10.199999999999999">
      <c r="B308" s="190"/>
      <c r="D308" s="183" t="s">
        <v>179</v>
      </c>
      <c r="E308" s="191" t="s">
        <v>1</v>
      </c>
      <c r="F308" s="192" t="s">
        <v>419</v>
      </c>
      <c r="H308" s="193">
        <v>1.2</v>
      </c>
      <c r="I308" s="194"/>
      <c r="L308" s="190"/>
      <c r="M308" s="195"/>
      <c r="N308" s="196"/>
      <c r="O308" s="196"/>
      <c r="P308" s="196"/>
      <c r="Q308" s="196"/>
      <c r="R308" s="196"/>
      <c r="S308" s="196"/>
      <c r="T308" s="197"/>
      <c r="AT308" s="191" t="s">
        <v>179</v>
      </c>
      <c r="AU308" s="191" t="s">
        <v>86</v>
      </c>
      <c r="AV308" s="14" t="s">
        <v>86</v>
      </c>
      <c r="AW308" s="14" t="s">
        <v>32</v>
      </c>
      <c r="AX308" s="14" t="s">
        <v>77</v>
      </c>
      <c r="AY308" s="191" t="s">
        <v>170</v>
      </c>
    </row>
    <row r="309" spans="1:65" s="16" customFormat="1" ht="10.199999999999999">
      <c r="B309" s="217"/>
      <c r="D309" s="183" t="s">
        <v>179</v>
      </c>
      <c r="E309" s="218" t="s">
        <v>1</v>
      </c>
      <c r="F309" s="219" t="s">
        <v>221</v>
      </c>
      <c r="H309" s="220">
        <v>1.2</v>
      </c>
      <c r="I309" s="221"/>
      <c r="L309" s="217"/>
      <c r="M309" s="222"/>
      <c r="N309" s="223"/>
      <c r="O309" s="223"/>
      <c r="P309" s="223"/>
      <c r="Q309" s="223"/>
      <c r="R309" s="223"/>
      <c r="S309" s="223"/>
      <c r="T309" s="224"/>
      <c r="AT309" s="218" t="s">
        <v>179</v>
      </c>
      <c r="AU309" s="218" t="s">
        <v>86</v>
      </c>
      <c r="AV309" s="16" t="s">
        <v>171</v>
      </c>
      <c r="AW309" s="16" t="s">
        <v>32</v>
      </c>
      <c r="AX309" s="16" t="s">
        <v>77</v>
      </c>
      <c r="AY309" s="218" t="s">
        <v>170</v>
      </c>
    </row>
    <row r="310" spans="1:65" s="13" customFormat="1" ht="10.199999999999999">
      <c r="B310" s="182"/>
      <c r="D310" s="183" t="s">
        <v>179</v>
      </c>
      <c r="E310" s="184" t="s">
        <v>1</v>
      </c>
      <c r="F310" s="185" t="s">
        <v>219</v>
      </c>
      <c r="H310" s="184" t="s">
        <v>1</v>
      </c>
      <c r="I310" s="186"/>
      <c r="L310" s="182"/>
      <c r="M310" s="187"/>
      <c r="N310" s="188"/>
      <c r="O310" s="188"/>
      <c r="P310" s="188"/>
      <c r="Q310" s="188"/>
      <c r="R310" s="188"/>
      <c r="S310" s="188"/>
      <c r="T310" s="189"/>
      <c r="AT310" s="184" t="s">
        <v>179</v>
      </c>
      <c r="AU310" s="184" t="s">
        <v>86</v>
      </c>
      <c r="AV310" s="13" t="s">
        <v>84</v>
      </c>
      <c r="AW310" s="13" t="s">
        <v>32</v>
      </c>
      <c r="AX310" s="13" t="s">
        <v>77</v>
      </c>
      <c r="AY310" s="184" t="s">
        <v>170</v>
      </c>
    </row>
    <row r="311" spans="1:65" s="14" customFormat="1" ht="10.199999999999999">
      <c r="B311" s="190"/>
      <c r="D311" s="183" t="s">
        <v>179</v>
      </c>
      <c r="E311" s="191" t="s">
        <v>1</v>
      </c>
      <c r="F311" s="192" t="s">
        <v>420</v>
      </c>
      <c r="H311" s="193">
        <v>7.2</v>
      </c>
      <c r="I311" s="194"/>
      <c r="L311" s="190"/>
      <c r="M311" s="195"/>
      <c r="N311" s="196"/>
      <c r="O311" s="196"/>
      <c r="P311" s="196"/>
      <c r="Q311" s="196"/>
      <c r="R311" s="196"/>
      <c r="S311" s="196"/>
      <c r="T311" s="197"/>
      <c r="AT311" s="191" t="s">
        <v>179</v>
      </c>
      <c r="AU311" s="191" t="s">
        <v>86</v>
      </c>
      <c r="AV311" s="14" t="s">
        <v>86</v>
      </c>
      <c r="AW311" s="14" t="s">
        <v>32</v>
      </c>
      <c r="AX311" s="14" t="s">
        <v>77</v>
      </c>
      <c r="AY311" s="191" t="s">
        <v>170</v>
      </c>
    </row>
    <row r="312" spans="1:65" s="14" customFormat="1" ht="10.199999999999999">
      <c r="B312" s="190"/>
      <c r="D312" s="183" t="s">
        <v>179</v>
      </c>
      <c r="E312" s="191" t="s">
        <v>1</v>
      </c>
      <c r="F312" s="192" t="s">
        <v>421</v>
      </c>
      <c r="H312" s="193">
        <v>1.4</v>
      </c>
      <c r="I312" s="194"/>
      <c r="L312" s="190"/>
      <c r="M312" s="195"/>
      <c r="N312" s="196"/>
      <c r="O312" s="196"/>
      <c r="P312" s="196"/>
      <c r="Q312" s="196"/>
      <c r="R312" s="196"/>
      <c r="S312" s="196"/>
      <c r="T312" s="197"/>
      <c r="AT312" s="191" t="s">
        <v>179</v>
      </c>
      <c r="AU312" s="191" t="s">
        <v>86</v>
      </c>
      <c r="AV312" s="14" t="s">
        <v>86</v>
      </c>
      <c r="AW312" s="14" t="s">
        <v>32</v>
      </c>
      <c r="AX312" s="14" t="s">
        <v>77</v>
      </c>
      <c r="AY312" s="191" t="s">
        <v>170</v>
      </c>
    </row>
    <row r="313" spans="1:65" s="14" customFormat="1" ht="10.199999999999999">
      <c r="B313" s="190"/>
      <c r="D313" s="183" t="s">
        <v>179</v>
      </c>
      <c r="E313" s="191" t="s">
        <v>1</v>
      </c>
      <c r="F313" s="192" t="s">
        <v>422</v>
      </c>
      <c r="H313" s="193">
        <v>1.59</v>
      </c>
      <c r="I313" s="194"/>
      <c r="L313" s="190"/>
      <c r="M313" s="195"/>
      <c r="N313" s="196"/>
      <c r="O313" s="196"/>
      <c r="P313" s="196"/>
      <c r="Q313" s="196"/>
      <c r="R313" s="196"/>
      <c r="S313" s="196"/>
      <c r="T313" s="197"/>
      <c r="AT313" s="191" t="s">
        <v>179</v>
      </c>
      <c r="AU313" s="191" t="s">
        <v>86</v>
      </c>
      <c r="AV313" s="14" t="s">
        <v>86</v>
      </c>
      <c r="AW313" s="14" t="s">
        <v>32</v>
      </c>
      <c r="AX313" s="14" t="s">
        <v>77</v>
      </c>
      <c r="AY313" s="191" t="s">
        <v>170</v>
      </c>
    </row>
    <row r="314" spans="1:65" s="16" customFormat="1" ht="10.199999999999999">
      <c r="B314" s="217"/>
      <c r="D314" s="183" t="s">
        <v>179</v>
      </c>
      <c r="E314" s="218" t="s">
        <v>1</v>
      </c>
      <c r="F314" s="219" t="s">
        <v>221</v>
      </c>
      <c r="H314" s="220">
        <v>10.19</v>
      </c>
      <c r="I314" s="221"/>
      <c r="L314" s="217"/>
      <c r="M314" s="222"/>
      <c r="N314" s="223"/>
      <c r="O314" s="223"/>
      <c r="P314" s="223"/>
      <c r="Q314" s="223"/>
      <c r="R314" s="223"/>
      <c r="S314" s="223"/>
      <c r="T314" s="224"/>
      <c r="AT314" s="218" t="s">
        <v>179</v>
      </c>
      <c r="AU314" s="218" t="s">
        <v>86</v>
      </c>
      <c r="AV314" s="16" t="s">
        <v>171</v>
      </c>
      <c r="AW314" s="16" t="s">
        <v>32</v>
      </c>
      <c r="AX314" s="16" t="s">
        <v>77</v>
      </c>
      <c r="AY314" s="218" t="s">
        <v>170</v>
      </c>
    </row>
    <row r="315" spans="1:65" s="15" customFormat="1" ht="10.199999999999999">
      <c r="B315" s="198"/>
      <c r="D315" s="183" t="s">
        <v>179</v>
      </c>
      <c r="E315" s="199" t="s">
        <v>1</v>
      </c>
      <c r="F315" s="200" t="s">
        <v>198</v>
      </c>
      <c r="H315" s="201">
        <v>11.39</v>
      </c>
      <c r="I315" s="202"/>
      <c r="L315" s="198"/>
      <c r="M315" s="203"/>
      <c r="N315" s="204"/>
      <c r="O315" s="204"/>
      <c r="P315" s="204"/>
      <c r="Q315" s="204"/>
      <c r="R315" s="204"/>
      <c r="S315" s="204"/>
      <c r="T315" s="205"/>
      <c r="AT315" s="199" t="s">
        <v>179</v>
      </c>
      <c r="AU315" s="199" t="s">
        <v>86</v>
      </c>
      <c r="AV315" s="15" t="s">
        <v>177</v>
      </c>
      <c r="AW315" s="15" t="s">
        <v>32</v>
      </c>
      <c r="AX315" s="15" t="s">
        <v>84</v>
      </c>
      <c r="AY315" s="199" t="s">
        <v>170</v>
      </c>
    </row>
    <row r="316" spans="1:65" s="2" customFormat="1" ht="21.75" customHeight="1">
      <c r="A316" s="33"/>
      <c r="B316" s="167"/>
      <c r="C316" s="168" t="s">
        <v>423</v>
      </c>
      <c r="D316" s="168" t="s">
        <v>173</v>
      </c>
      <c r="E316" s="169" t="s">
        <v>424</v>
      </c>
      <c r="F316" s="170" t="s">
        <v>425</v>
      </c>
      <c r="G316" s="171" t="s">
        <v>184</v>
      </c>
      <c r="H316" s="172">
        <v>1.8</v>
      </c>
      <c r="I316" s="173"/>
      <c r="J316" s="174">
        <f>ROUND(I316*H316,2)</f>
        <v>0</v>
      </c>
      <c r="K316" s="175"/>
      <c r="L316" s="34"/>
      <c r="M316" s="176" t="s">
        <v>1</v>
      </c>
      <c r="N316" s="177" t="s">
        <v>42</v>
      </c>
      <c r="O316" s="59"/>
      <c r="P316" s="178">
        <f>O316*H316</f>
        <v>0</v>
      </c>
      <c r="Q316" s="178">
        <v>0</v>
      </c>
      <c r="R316" s="178">
        <f>Q316*H316</f>
        <v>0</v>
      </c>
      <c r="S316" s="178">
        <v>0.27</v>
      </c>
      <c r="T316" s="179">
        <f>S316*H316</f>
        <v>0.48600000000000004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0" t="s">
        <v>177</v>
      </c>
      <c r="AT316" s="180" t="s">
        <v>173</v>
      </c>
      <c r="AU316" s="180" t="s">
        <v>86</v>
      </c>
      <c r="AY316" s="18" t="s">
        <v>170</v>
      </c>
      <c r="BE316" s="181">
        <f>IF(N316="základní",J316,0)</f>
        <v>0</v>
      </c>
      <c r="BF316" s="181">
        <f>IF(N316="snížená",J316,0)</f>
        <v>0</v>
      </c>
      <c r="BG316" s="181">
        <f>IF(N316="zákl. přenesená",J316,0)</f>
        <v>0</v>
      </c>
      <c r="BH316" s="181">
        <f>IF(N316="sníž. přenesená",J316,0)</f>
        <v>0</v>
      </c>
      <c r="BI316" s="181">
        <f>IF(N316="nulová",J316,0)</f>
        <v>0</v>
      </c>
      <c r="BJ316" s="18" t="s">
        <v>84</v>
      </c>
      <c r="BK316" s="181">
        <f>ROUND(I316*H316,2)</f>
        <v>0</v>
      </c>
      <c r="BL316" s="18" t="s">
        <v>177</v>
      </c>
      <c r="BM316" s="180" t="s">
        <v>426</v>
      </c>
    </row>
    <row r="317" spans="1:65" s="13" customFormat="1" ht="10.199999999999999">
      <c r="B317" s="182"/>
      <c r="D317" s="183" t="s">
        <v>179</v>
      </c>
      <c r="E317" s="184" t="s">
        <v>1</v>
      </c>
      <c r="F317" s="185" t="s">
        <v>232</v>
      </c>
      <c r="H317" s="184" t="s">
        <v>1</v>
      </c>
      <c r="I317" s="186"/>
      <c r="L317" s="182"/>
      <c r="M317" s="187"/>
      <c r="N317" s="188"/>
      <c r="O317" s="188"/>
      <c r="P317" s="188"/>
      <c r="Q317" s="188"/>
      <c r="R317" s="188"/>
      <c r="S317" s="188"/>
      <c r="T317" s="189"/>
      <c r="AT317" s="184" t="s">
        <v>179</v>
      </c>
      <c r="AU317" s="184" t="s">
        <v>86</v>
      </c>
      <c r="AV317" s="13" t="s">
        <v>84</v>
      </c>
      <c r="AW317" s="13" t="s">
        <v>32</v>
      </c>
      <c r="AX317" s="13" t="s">
        <v>77</v>
      </c>
      <c r="AY317" s="184" t="s">
        <v>170</v>
      </c>
    </row>
    <row r="318" spans="1:65" s="14" customFormat="1" ht="10.199999999999999">
      <c r="B318" s="190"/>
      <c r="D318" s="183" t="s">
        <v>179</v>
      </c>
      <c r="E318" s="191" t="s">
        <v>1</v>
      </c>
      <c r="F318" s="192" t="s">
        <v>427</v>
      </c>
      <c r="H318" s="193">
        <v>0.4</v>
      </c>
      <c r="I318" s="194"/>
      <c r="L318" s="190"/>
      <c r="M318" s="195"/>
      <c r="N318" s="196"/>
      <c r="O318" s="196"/>
      <c r="P318" s="196"/>
      <c r="Q318" s="196"/>
      <c r="R318" s="196"/>
      <c r="S318" s="196"/>
      <c r="T318" s="197"/>
      <c r="AT318" s="191" t="s">
        <v>179</v>
      </c>
      <c r="AU318" s="191" t="s">
        <v>86</v>
      </c>
      <c r="AV318" s="14" t="s">
        <v>86</v>
      </c>
      <c r="AW318" s="14" t="s">
        <v>32</v>
      </c>
      <c r="AX318" s="14" t="s">
        <v>77</v>
      </c>
      <c r="AY318" s="191" t="s">
        <v>170</v>
      </c>
    </row>
    <row r="319" spans="1:65" s="14" customFormat="1" ht="10.199999999999999">
      <c r="B319" s="190"/>
      <c r="D319" s="183" t="s">
        <v>179</v>
      </c>
      <c r="E319" s="191" t="s">
        <v>1</v>
      </c>
      <c r="F319" s="192" t="s">
        <v>428</v>
      </c>
      <c r="H319" s="193">
        <v>1.4</v>
      </c>
      <c r="I319" s="194"/>
      <c r="L319" s="190"/>
      <c r="M319" s="195"/>
      <c r="N319" s="196"/>
      <c r="O319" s="196"/>
      <c r="P319" s="196"/>
      <c r="Q319" s="196"/>
      <c r="R319" s="196"/>
      <c r="S319" s="196"/>
      <c r="T319" s="197"/>
      <c r="AT319" s="191" t="s">
        <v>179</v>
      </c>
      <c r="AU319" s="191" t="s">
        <v>86</v>
      </c>
      <c r="AV319" s="14" t="s">
        <v>86</v>
      </c>
      <c r="AW319" s="14" t="s">
        <v>32</v>
      </c>
      <c r="AX319" s="14" t="s">
        <v>77</v>
      </c>
      <c r="AY319" s="191" t="s">
        <v>170</v>
      </c>
    </row>
    <row r="320" spans="1:65" s="16" customFormat="1" ht="10.199999999999999">
      <c r="B320" s="217"/>
      <c r="D320" s="183" t="s">
        <v>179</v>
      </c>
      <c r="E320" s="218" t="s">
        <v>1</v>
      </c>
      <c r="F320" s="219" t="s">
        <v>221</v>
      </c>
      <c r="H320" s="220">
        <v>1.8</v>
      </c>
      <c r="I320" s="221"/>
      <c r="L320" s="217"/>
      <c r="M320" s="222"/>
      <c r="N320" s="223"/>
      <c r="O320" s="223"/>
      <c r="P320" s="223"/>
      <c r="Q320" s="223"/>
      <c r="R320" s="223"/>
      <c r="S320" s="223"/>
      <c r="T320" s="224"/>
      <c r="AT320" s="218" t="s">
        <v>179</v>
      </c>
      <c r="AU320" s="218" t="s">
        <v>86</v>
      </c>
      <c r="AV320" s="16" t="s">
        <v>171</v>
      </c>
      <c r="AW320" s="16" t="s">
        <v>32</v>
      </c>
      <c r="AX320" s="16" t="s">
        <v>84</v>
      </c>
      <c r="AY320" s="218" t="s">
        <v>170</v>
      </c>
    </row>
    <row r="321" spans="1:65" s="2" customFormat="1" ht="21.75" customHeight="1">
      <c r="A321" s="33"/>
      <c r="B321" s="167"/>
      <c r="C321" s="168" t="s">
        <v>429</v>
      </c>
      <c r="D321" s="168" t="s">
        <v>173</v>
      </c>
      <c r="E321" s="169" t="s">
        <v>430</v>
      </c>
      <c r="F321" s="170" t="s">
        <v>431</v>
      </c>
      <c r="G321" s="171" t="s">
        <v>176</v>
      </c>
      <c r="H321" s="172">
        <v>0.60499999999999998</v>
      </c>
      <c r="I321" s="173"/>
      <c r="J321" s="174">
        <f>ROUND(I321*H321,2)</f>
        <v>0</v>
      </c>
      <c r="K321" s="175"/>
      <c r="L321" s="34"/>
      <c r="M321" s="176" t="s">
        <v>1</v>
      </c>
      <c r="N321" s="177" t="s">
        <v>42</v>
      </c>
      <c r="O321" s="59"/>
      <c r="P321" s="178">
        <f>O321*H321</f>
        <v>0</v>
      </c>
      <c r="Q321" s="178">
        <v>0</v>
      </c>
      <c r="R321" s="178">
        <f>Q321*H321</f>
        <v>0</v>
      </c>
      <c r="S321" s="178">
        <v>2.4</v>
      </c>
      <c r="T321" s="179">
        <f>S321*H321</f>
        <v>1.452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0" t="s">
        <v>177</v>
      </c>
      <c r="AT321" s="180" t="s">
        <v>173</v>
      </c>
      <c r="AU321" s="180" t="s">
        <v>86</v>
      </c>
      <c r="AY321" s="18" t="s">
        <v>170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18" t="s">
        <v>84</v>
      </c>
      <c r="BK321" s="181">
        <f>ROUND(I321*H321,2)</f>
        <v>0</v>
      </c>
      <c r="BL321" s="18" t="s">
        <v>177</v>
      </c>
      <c r="BM321" s="180" t="s">
        <v>432</v>
      </c>
    </row>
    <row r="322" spans="1:65" s="14" customFormat="1" ht="10.199999999999999">
      <c r="B322" s="190"/>
      <c r="D322" s="183" t="s">
        <v>179</v>
      </c>
      <c r="E322" s="191" t="s">
        <v>1</v>
      </c>
      <c r="F322" s="192" t="s">
        <v>433</v>
      </c>
      <c r="H322" s="193">
        <v>0.105</v>
      </c>
      <c r="I322" s="194"/>
      <c r="L322" s="190"/>
      <c r="M322" s="195"/>
      <c r="N322" s="196"/>
      <c r="O322" s="196"/>
      <c r="P322" s="196"/>
      <c r="Q322" s="196"/>
      <c r="R322" s="196"/>
      <c r="S322" s="196"/>
      <c r="T322" s="197"/>
      <c r="AT322" s="191" t="s">
        <v>179</v>
      </c>
      <c r="AU322" s="191" t="s">
        <v>86</v>
      </c>
      <c r="AV322" s="14" t="s">
        <v>86</v>
      </c>
      <c r="AW322" s="14" t="s">
        <v>32</v>
      </c>
      <c r="AX322" s="14" t="s">
        <v>77</v>
      </c>
      <c r="AY322" s="191" t="s">
        <v>170</v>
      </c>
    </row>
    <row r="323" spans="1:65" s="14" customFormat="1" ht="10.199999999999999">
      <c r="B323" s="190"/>
      <c r="D323" s="183" t="s">
        <v>179</v>
      </c>
      <c r="E323" s="191" t="s">
        <v>1</v>
      </c>
      <c r="F323" s="192" t="s">
        <v>434</v>
      </c>
      <c r="H323" s="193">
        <v>0.5</v>
      </c>
      <c r="I323" s="194"/>
      <c r="L323" s="190"/>
      <c r="M323" s="195"/>
      <c r="N323" s="196"/>
      <c r="O323" s="196"/>
      <c r="P323" s="196"/>
      <c r="Q323" s="196"/>
      <c r="R323" s="196"/>
      <c r="S323" s="196"/>
      <c r="T323" s="197"/>
      <c r="AT323" s="191" t="s">
        <v>179</v>
      </c>
      <c r="AU323" s="191" t="s">
        <v>86</v>
      </c>
      <c r="AV323" s="14" t="s">
        <v>86</v>
      </c>
      <c r="AW323" s="14" t="s">
        <v>32</v>
      </c>
      <c r="AX323" s="14" t="s">
        <v>77</v>
      </c>
      <c r="AY323" s="191" t="s">
        <v>170</v>
      </c>
    </row>
    <row r="324" spans="1:65" s="15" customFormat="1" ht="10.199999999999999">
      <c r="B324" s="198"/>
      <c r="D324" s="183" t="s">
        <v>179</v>
      </c>
      <c r="E324" s="199" t="s">
        <v>1</v>
      </c>
      <c r="F324" s="200" t="s">
        <v>198</v>
      </c>
      <c r="H324" s="201">
        <v>0.60499999999999998</v>
      </c>
      <c r="I324" s="202"/>
      <c r="L324" s="198"/>
      <c r="M324" s="203"/>
      <c r="N324" s="204"/>
      <c r="O324" s="204"/>
      <c r="P324" s="204"/>
      <c r="Q324" s="204"/>
      <c r="R324" s="204"/>
      <c r="S324" s="204"/>
      <c r="T324" s="205"/>
      <c r="AT324" s="199" t="s">
        <v>179</v>
      </c>
      <c r="AU324" s="199" t="s">
        <v>86</v>
      </c>
      <c r="AV324" s="15" t="s">
        <v>177</v>
      </c>
      <c r="AW324" s="15" t="s">
        <v>32</v>
      </c>
      <c r="AX324" s="15" t="s">
        <v>84</v>
      </c>
      <c r="AY324" s="199" t="s">
        <v>170</v>
      </c>
    </row>
    <row r="325" spans="1:65" s="2" customFormat="1" ht="21.75" customHeight="1">
      <c r="A325" s="33"/>
      <c r="B325" s="167"/>
      <c r="C325" s="168" t="s">
        <v>435</v>
      </c>
      <c r="D325" s="168" t="s">
        <v>173</v>
      </c>
      <c r="E325" s="169" t="s">
        <v>436</v>
      </c>
      <c r="F325" s="170" t="s">
        <v>437</v>
      </c>
      <c r="G325" s="171" t="s">
        <v>244</v>
      </c>
      <c r="H325" s="172">
        <v>0.9</v>
      </c>
      <c r="I325" s="173"/>
      <c r="J325" s="174">
        <f>ROUND(I325*H325,2)</f>
        <v>0</v>
      </c>
      <c r="K325" s="175"/>
      <c r="L325" s="34"/>
      <c r="M325" s="176" t="s">
        <v>1</v>
      </c>
      <c r="N325" s="177" t="s">
        <v>42</v>
      </c>
      <c r="O325" s="59"/>
      <c r="P325" s="178">
        <f>O325*H325</f>
        <v>0</v>
      </c>
      <c r="Q325" s="178">
        <v>9.7000000000000005E-4</v>
      </c>
      <c r="R325" s="178">
        <f>Q325*H325</f>
        <v>8.7300000000000008E-4</v>
      </c>
      <c r="S325" s="178">
        <v>2.5000000000000001E-2</v>
      </c>
      <c r="T325" s="179">
        <f>S325*H325</f>
        <v>2.2500000000000003E-2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0" t="s">
        <v>177</v>
      </c>
      <c r="AT325" s="180" t="s">
        <v>173</v>
      </c>
      <c r="AU325" s="180" t="s">
        <v>86</v>
      </c>
      <c r="AY325" s="18" t="s">
        <v>170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18" t="s">
        <v>84</v>
      </c>
      <c r="BK325" s="181">
        <f>ROUND(I325*H325,2)</f>
        <v>0</v>
      </c>
      <c r="BL325" s="18" t="s">
        <v>177</v>
      </c>
      <c r="BM325" s="180" t="s">
        <v>438</v>
      </c>
    </row>
    <row r="326" spans="1:65" s="14" customFormat="1" ht="10.199999999999999">
      <c r="B326" s="190"/>
      <c r="D326" s="183" t="s">
        <v>179</v>
      </c>
      <c r="E326" s="191" t="s">
        <v>1</v>
      </c>
      <c r="F326" s="192" t="s">
        <v>439</v>
      </c>
      <c r="H326" s="193">
        <v>0.9</v>
      </c>
      <c r="I326" s="194"/>
      <c r="L326" s="190"/>
      <c r="M326" s="195"/>
      <c r="N326" s="196"/>
      <c r="O326" s="196"/>
      <c r="P326" s="196"/>
      <c r="Q326" s="196"/>
      <c r="R326" s="196"/>
      <c r="S326" s="196"/>
      <c r="T326" s="197"/>
      <c r="AT326" s="191" t="s">
        <v>179</v>
      </c>
      <c r="AU326" s="191" t="s">
        <v>86</v>
      </c>
      <c r="AV326" s="14" t="s">
        <v>86</v>
      </c>
      <c r="AW326" s="14" t="s">
        <v>32</v>
      </c>
      <c r="AX326" s="14" t="s">
        <v>84</v>
      </c>
      <c r="AY326" s="191" t="s">
        <v>170</v>
      </c>
    </row>
    <row r="327" spans="1:65" s="2" customFormat="1" ht="21.75" customHeight="1">
      <c r="A327" s="33"/>
      <c r="B327" s="167"/>
      <c r="C327" s="168" t="s">
        <v>440</v>
      </c>
      <c r="D327" s="168" t="s">
        <v>173</v>
      </c>
      <c r="E327" s="169" t="s">
        <v>441</v>
      </c>
      <c r="F327" s="170" t="s">
        <v>442</v>
      </c>
      <c r="G327" s="171" t="s">
        <v>184</v>
      </c>
      <c r="H327" s="172">
        <v>18.399999999999999</v>
      </c>
      <c r="I327" s="173"/>
      <c r="J327" s="174">
        <f>ROUND(I327*H327,2)</f>
        <v>0</v>
      </c>
      <c r="K327" s="175"/>
      <c r="L327" s="34"/>
      <c r="M327" s="176" t="s">
        <v>1</v>
      </c>
      <c r="N327" s="177" t="s">
        <v>42</v>
      </c>
      <c r="O327" s="59"/>
      <c r="P327" s="178">
        <f>O327*H327</f>
        <v>0</v>
      </c>
      <c r="Q327" s="178">
        <v>0</v>
      </c>
      <c r="R327" s="178">
        <f>Q327*H327</f>
        <v>0</v>
      </c>
      <c r="S327" s="178">
        <v>6.8000000000000005E-2</v>
      </c>
      <c r="T327" s="179">
        <f>S327*H327</f>
        <v>1.2512000000000001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0" t="s">
        <v>177</v>
      </c>
      <c r="AT327" s="180" t="s">
        <v>173</v>
      </c>
      <c r="AU327" s="180" t="s">
        <v>86</v>
      </c>
      <c r="AY327" s="18" t="s">
        <v>170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18" t="s">
        <v>84</v>
      </c>
      <c r="BK327" s="181">
        <f>ROUND(I327*H327,2)</f>
        <v>0</v>
      </c>
      <c r="BL327" s="18" t="s">
        <v>177</v>
      </c>
      <c r="BM327" s="180" t="s">
        <v>443</v>
      </c>
    </row>
    <row r="328" spans="1:65" s="13" customFormat="1" ht="10.199999999999999">
      <c r="B328" s="182"/>
      <c r="D328" s="183" t="s">
        <v>179</v>
      </c>
      <c r="E328" s="184" t="s">
        <v>1</v>
      </c>
      <c r="F328" s="185" t="s">
        <v>232</v>
      </c>
      <c r="H328" s="184" t="s">
        <v>1</v>
      </c>
      <c r="I328" s="186"/>
      <c r="L328" s="182"/>
      <c r="M328" s="187"/>
      <c r="N328" s="188"/>
      <c r="O328" s="188"/>
      <c r="P328" s="188"/>
      <c r="Q328" s="188"/>
      <c r="R328" s="188"/>
      <c r="S328" s="188"/>
      <c r="T328" s="189"/>
      <c r="AT328" s="184" t="s">
        <v>179</v>
      </c>
      <c r="AU328" s="184" t="s">
        <v>86</v>
      </c>
      <c r="AV328" s="13" t="s">
        <v>84</v>
      </c>
      <c r="AW328" s="13" t="s">
        <v>32</v>
      </c>
      <c r="AX328" s="13" t="s">
        <v>77</v>
      </c>
      <c r="AY328" s="184" t="s">
        <v>170</v>
      </c>
    </row>
    <row r="329" spans="1:65" s="14" customFormat="1" ht="10.199999999999999">
      <c r="B329" s="190"/>
      <c r="D329" s="183" t="s">
        <v>179</v>
      </c>
      <c r="E329" s="191" t="s">
        <v>1</v>
      </c>
      <c r="F329" s="192" t="s">
        <v>444</v>
      </c>
      <c r="H329" s="193">
        <v>16.399999999999999</v>
      </c>
      <c r="I329" s="194"/>
      <c r="L329" s="190"/>
      <c r="M329" s="195"/>
      <c r="N329" s="196"/>
      <c r="O329" s="196"/>
      <c r="P329" s="196"/>
      <c r="Q329" s="196"/>
      <c r="R329" s="196"/>
      <c r="S329" s="196"/>
      <c r="T329" s="197"/>
      <c r="AT329" s="191" t="s">
        <v>179</v>
      </c>
      <c r="AU329" s="191" t="s">
        <v>86</v>
      </c>
      <c r="AV329" s="14" t="s">
        <v>86</v>
      </c>
      <c r="AW329" s="14" t="s">
        <v>32</v>
      </c>
      <c r="AX329" s="14" t="s">
        <v>77</v>
      </c>
      <c r="AY329" s="191" t="s">
        <v>170</v>
      </c>
    </row>
    <row r="330" spans="1:65" s="13" customFormat="1" ht="10.199999999999999">
      <c r="B330" s="182"/>
      <c r="D330" s="183" t="s">
        <v>179</v>
      </c>
      <c r="E330" s="184" t="s">
        <v>1</v>
      </c>
      <c r="F330" s="185" t="s">
        <v>445</v>
      </c>
      <c r="H330" s="184" t="s">
        <v>1</v>
      </c>
      <c r="I330" s="186"/>
      <c r="L330" s="182"/>
      <c r="M330" s="187"/>
      <c r="N330" s="188"/>
      <c r="O330" s="188"/>
      <c r="P330" s="188"/>
      <c r="Q330" s="188"/>
      <c r="R330" s="188"/>
      <c r="S330" s="188"/>
      <c r="T330" s="189"/>
      <c r="AT330" s="184" t="s">
        <v>179</v>
      </c>
      <c r="AU330" s="184" t="s">
        <v>86</v>
      </c>
      <c r="AV330" s="13" t="s">
        <v>84</v>
      </c>
      <c r="AW330" s="13" t="s">
        <v>32</v>
      </c>
      <c r="AX330" s="13" t="s">
        <v>77</v>
      </c>
      <c r="AY330" s="184" t="s">
        <v>170</v>
      </c>
    </row>
    <row r="331" spans="1:65" s="13" customFormat="1" ht="10.199999999999999">
      <c r="B331" s="182"/>
      <c r="D331" s="183" t="s">
        <v>179</v>
      </c>
      <c r="E331" s="184" t="s">
        <v>1</v>
      </c>
      <c r="F331" s="185" t="s">
        <v>446</v>
      </c>
      <c r="H331" s="184" t="s">
        <v>1</v>
      </c>
      <c r="I331" s="186"/>
      <c r="L331" s="182"/>
      <c r="M331" s="187"/>
      <c r="N331" s="188"/>
      <c r="O331" s="188"/>
      <c r="P331" s="188"/>
      <c r="Q331" s="188"/>
      <c r="R331" s="188"/>
      <c r="S331" s="188"/>
      <c r="T331" s="189"/>
      <c r="AT331" s="184" t="s">
        <v>179</v>
      </c>
      <c r="AU331" s="184" t="s">
        <v>86</v>
      </c>
      <c r="AV331" s="13" t="s">
        <v>84</v>
      </c>
      <c r="AW331" s="13" t="s">
        <v>32</v>
      </c>
      <c r="AX331" s="13" t="s">
        <v>77</v>
      </c>
      <c r="AY331" s="184" t="s">
        <v>170</v>
      </c>
    </row>
    <row r="332" spans="1:65" s="14" customFormat="1" ht="10.199999999999999">
      <c r="B332" s="190"/>
      <c r="D332" s="183" t="s">
        <v>179</v>
      </c>
      <c r="E332" s="191" t="s">
        <v>1</v>
      </c>
      <c r="F332" s="192" t="s">
        <v>447</v>
      </c>
      <c r="H332" s="193">
        <v>2</v>
      </c>
      <c r="I332" s="194"/>
      <c r="L332" s="190"/>
      <c r="M332" s="195"/>
      <c r="N332" s="196"/>
      <c r="O332" s="196"/>
      <c r="P332" s="196"/>
      <c r="Q332" s="196"/>
      <c r="R332" s="196"/>
      <c r="S332" s="196"/>
      <c r="T332" s="197"/>
      <c r="AT332" s="191" t="s">
        <v>179</v>
      </c>
      <c r="AU332" s="191" t="s">
        <v>86</v>
      </c>
      <c r="AV332" s="14" t="s">
        <v>86</v>
      </c>
      <c r="AW332" s="14" t="s">
        <v>32</v>
      </c>
      <c r="AX332" s="14" t="s">
        <v>77</v>
      </c>
      <c r="AY332" s="191" t="s">
        <v>170</v>
      </c>
    </row>
    <row r="333" spans="1:65" s="15" customFormat="1" ht="10.199999999999999">
      <c r="B333" s="198"/>
      <c r="D333" s="183" t="s">
        <v>179</v>
      </c>
      <c r="E333" s="199" t="s">
        <v>1</v>
      </c>
      <c r="F333" s="200" t="s">
        <v>198</v>
      </c>
      <c r="H333" s="201">
        <v>18.399999999999999</v>
      </c>
      <c r="I333" s="202"/>
      <c r="L333" s="198"/>
      <c r="M333" s="203"/>
      <c r="N333" s="204"/>
      <c r="O333" s="204"/>
      <c r="P333" s="204"/>
      <c r="Q333" s="204"/>
      <c r="R333" s="204"/>
      <c r="S333" s="204"/>
      <c r="T333" s="205"/>
      <c r="AT333" s="199" t="s">
        <v>179</v>
      </c>
      <c r="AU333" s="199" t="s">
        <v>86</v>
      </c>
      <c r="AV333" s="15" t="s">
        <v>177</v>
      </c>
      <c r="AW333" s="15" t="s">
        <v>32</v>
      </c>
      <c r="AX333" s="15" t="s">
        <v>84</v>
      </c>
      <c r="AY333" s="199" t="s">
        <v>170</v>
      </c>
    </row>
    <row r="334" spans="1:65" s="2" customFormat="1" ht="21.75" customHeight="1">
      <c r="A334" s="33"/>
      <c r="B334" s="167"/>
      <c r="C334" s="168" t="s">
        <v>448</v>
      </c>
      <c r="D334" s="168" t="s">
        <v>173</v>
      </c>
      <c r="E334" s="169" t="s">
        <v>449</v>
      </c>
      <c r="F334" s="170" t="s">
        <v>450</v>
      </c>
      <c r="G334" s="171" t="s">
        <v>297</v>
      </c>
      <c r="H334" s="172">
        <v>2</v>
      </c>
      <c r="I334" s="173"/>
      <c r="J334" s="174">
        <f>ROUND(I334*H334,2)</f>
        <v>0</v>
      </c>
      <c r="K334" s="175"/>
      <c r="L334" s="34"/>
      <c r="M334" s="176" t="s">
        <v>1</v>
      </c>
      <c r="N334" s="177" t="s">
        <v>42</v>
      </c>
      <c r="O334" s="59"/>
      <c r="P334" s="178">
        <f>O334*H334</f>
        <v>0</v>
      </c>
      <c r="Q334" s="178">
        <v>0</v>
      </c>
      <c r="R334" s="178">
        <f>Q334*H334</f>
        <v>0</v>
      </c>
      <c r="S334" s="178">
        <v>0</v>
      </c>
      <c r="T334" s="179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0" t="s">
        <v>177</v>
      </c>
      <c r="AT334" s="180" t="s">
        <v>173</v>
      </c>
      <c r="AU334" s="180" t="s">
        <v>86</v>
      </c>
      <c r="AY334" s="18" t="s">
        <v>170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18" t="s">
        <v>84</v>
      </c>
      <c r="BK334" s="181">
        <f>ROUND(I334*H334,2)</f>
        <v>0</v>
      </c>
      <c r="BL334" s="18" t="s">
        <v>177</v>
      </c>
      <c r="BM334" s="180" t="s">
        <v>451</v>
      </c>
    </row>
    <row r="335" spans="1:65" s="12" customFormat="1" ht="22.8" customHeight="1">
      <c r="B335" s="154"/>
      <c r="D335" s="155" t="s">
        <v>76</v>
      </c>
      <c r="E335" s="165" t="s">
        <v>452</v>
      </c>
      <c r="F335" s="165" t="s">
        <v>453</v>
      </c>
      <c r="I335" s="157"/>
      <c r="J335" s="166">
        <f>BK335</f>
        <v>0</v>
      </c>
      <c r="L335" s="154"/>
      <c r="M335" s="159"/>
      <c r="N335" s="160"/>
      <c r="O335" s="160"/>
      <c r="P335" s="161">
        <f>SUM(P336:P343)</f>
        <v>0</v>
      </c>
      <c r="Q335" s="160"/>
      <c r="R335" s="161">
        <f>SUM(R336:R343)</f>
        <v>0</v>
      </c>
      <c r="S335" s="160"/>
      <c r="T335" s="162">
        <f>SUM(T336:T343)</f>
        <v>0</v>
      </c>
      <c r="AR335" s="155" t="s">
        <v>84</v>
      </c>
      <c r="AT335" s="163" t="s">
        <v>76</v>
      </c>
      <c r="AU335" s="163" t="s">
        <v>84</v>
      </c>
      <c r="AY335" s="155" t="s">
        <v>170</v>
      </c>
      <c r="BK335" s="164">
        <f>SUM(BK336:BK343)</f>
        <v>0</v>
      </c>
    </row>
    <row r="336" spans="1:65" s="2" customFormat="1" ht="21.75" customHeight="1">
      <c r="A336" s="33"/>
      <c r="B336" s="167"/>
      <c r="C336" s="168" t="s">
        <v>454</v>
      </c>
      <c r="D336" s="168" t="s">
        <v>173</v>
      </c>
      <c r="E336" s="169" t="s">
        <v>455</v>
      </c>
      <c r="F336" s="170" t="s">
        <v>456</v>
      </c>
      <c r="G336" s="171" t="s">
        <v>190</v>
      </c>
      <c r="H336" s="172">
        <v>27.675999999999998</v>
      </c>
      <c r="I336" s="173"/>
      <c r="J336" s="174">
        <f>ROUND(I336*H336,2)</f>
        <v>0</v>
      </c>
      <c r="K336" s="175"/>
      <c r="L336" s="34"/>
      <c r="M336" s="176" t="s">
        <v>1</v>
      </c>
      <c r="N336" s="177" t="s">
        <v>42</v>
      </c>
      <c r="O336" s="59"/>
      <c r="P336" s="178">
        <f>O336*H336</f>
        <v>0</v>
      </c>
      <c r="Q336" s="178">
        <v>0</v>
      </c>
      <c r="R336" s="178">
        <f>Q336*H336</f>
        <v>0</v>
      </c>
      <c r="S336" s="178">
        <v>0</v>
      </c>
      <c r="T336" s="179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0" t="s">
        <v>177</v>
      </c>
      <c r="AT336" s="180" t="s">
        <v>173</v>
      </c>
      <c r="AU336" s="180" t="s">
        <v>86</v>
      </c>
      <c r="AY336" s="18" t="s">
        <v>170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18" t="s">
        <v>84</v>
      </c>
      <c r="BK336" s="181">
        <f>ROUND(I336*H336,2)</f>
        <v>0</v>
      </c>
      <c r="BL336" s="18" t="s">
        <v>177</v>
      </c>
      <c r="BM336" s="180" t="s">
        <v>457</v>
      </c>
    </row>
    <row r="337" spans="1:65" s="2" customFormat="1" ht="21.75" customHeight="1">
      <c r="A337" s="33"/>
      <c r="B337" s="167"/>
      <c r="C337" s="168" t="s">
        <v>458</v>
      </c>
      <c r="D337" s="168" t="s">
        <v>173</v>
      </c>
      <c r="E337" s="169" t="s">
        <v>459</v>
      </c>
      <c r="F337" s="170" t="s">
        <v>460</v>
      </c>
      <c r="G337" s="171" t="s">
        <v>190</v>
      </c>
      <c r="H337" s="172">
        <v>27.675999999999998</v>
      </c>
      <c r="I337" s="173"/>
      <c r="J337" s="174">
        <f>ROUND(I337*H337,2)</f>
        <v>0</v>
      </c>
      <c r="K337" s="175"/>
      <c r="L337" s="34"/>
      <c r="M337" s="176" t="s">
        <v>1</v>
      </c>
      <c r="N337" s="177" t="s">
        <v>42</v>
      </c>
      <c r="O337" s="59"/>
      <c r="P337" s="178">
        <f>O337*H337</f>
        <v>0</v>
      </c>
      <c r="Q337" s="178">
        <v>0</v>
      </c>
      <c r="R337" s="178">
        <f>Q337*H337</f>
        <v>0</v>
      </c>
      <c r="S337" s="178">
        <v>0</v>
      </c>
      <c r="T337" s="179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0" t="s">
        <v>177</v>
      </c>
      <c r="AT337" s="180" t="s">
        <v>173</v>
      </c>
      <c r="AU337" s="180" t="s">
        <v>86</v>
      </c>
      <c r="AY337" s="18" t="s">
        <v>170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18" t="s">
        <v>84</v>
      </c>
      <c r="BK337" s="181">
        <f>ROUND(I337*H337,2)</f>
        <v>0</v>
      </c>
      <c r="BL337" s="18" t="s">
        <v>177</v>
      </c>
      <c r="BM337" s="180" t="s">
        <v>461</v>
      </c>
    </row>
    <row r="338" spans="1:65" s="2" customFormat="1" ht="21.75" customHeight="1">
      <c r="A338" s="33"/>
      <c r="B338" s="167"/>
      <c r="C338" s="168" t="s">
        <v>462</v>
      </c>
      <c r="D338" s="168" t="s">
        <v>173</v>
      </c>
      <c r="E338" s="169" t="s">
        <v>463</v>
      </c>
      <c r="F338" s="170" t="s">
        <v>464</v>
      </c>
      <c r="G338" s="171" t="s">
        <v>190</v>
      </c>
      <c r="H338" s="172">
        <v>387.464</v>
      </c>
      <c r="I338" s="173"/>
      <c r="J338" s="174">
        <f>ROUND(I338*H338,2)</f>
        <v>0</v>
      </c>
      <c r="K338" s="175"/>
      <c r="L338" s="34"/>
      <c r="M338" s="176" t="s">
        <v>1</v>
      </c>
      <c r="N338" s="177" t="s">
        <v>42</v>
      </c>
      <c r="O338" s="59"/>
      <c r="P338" s="178">
        <f>O338*H338</f>
        <v>0</v>
      </c>
      <c r="Q338" s="178">
        <v>0</v>
      </c>
      <c r="R338" s="178">
        <f>Q338*H338</f>
        <v>0</v>
      </c>
      <c r="S338" s="178">
        <v>0</v>
      </c>
      <c r="T338" s="179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0" t="s">
        <v>177</v>
      </c>
      <c r="AT338" s="180" t="s">
        <v>173</v>
      </c>
      <c r="AU338" s="180" t="s">
        <v>86</v>
      </c>
      <c r="AY338" s="18" t="s">
        <v>170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18" t="s">
        <v>84</v>
      </c>
      <c r="BK338" s="181">
        <f>ROUND(I338*H338,2)</f>
        <v>0</v>
      </c>
      <c r="BL338" s="18" t="s">
        <v>177</v>
      </c>
      <c r="BM338" s="180" t="s">
        <v>465</v>
      </c>
    </row>
    <row r="339" spans="1:65" s="14" customFormat="1" ht="10.199999999999999">
      <c r="B339" s="190"/>
      <c r="D339" s="183" t="s">
        <v>179</v>
      </c>
      <c r="F339" s="192" t="s">
        <v>466</v>
      </c>
      <c r="H339" s="193">
        <v>387.464</v>
      </c>
      <c r="I339" s="194"/>
      <c r="L339" s="190"/>
      <c r="M339" s="195"/>
      <c r="N339" s="196"/>
      <c r="O339" s="196"/>
      <c r="P339" s="196"/>
      <c r="Q339" s="196"/>
      <c r="R339" s="196"/>
      <c r="S339" s="196"/>
      <c r="T339" s="197"/>
      <c r="AT339" s="191" t="s">
        <v>179</v>
      </c>
      <c r="AU339" s="191" t="s">
        <v>86</v>
      </c>
      <c r="AV339" s="14" t="s">
        <v>86</v>
      </c>
      <c r="AW339" s="14" t="s">
        <v>3</v>
      </c>
      <c r="AX339" s="14" t="s">
        <v>84</v>
      </c>
      <c r="AY339" s="191" t="s">
        <v>170</v>
      </c>
    </row>
    <row r="340" spans="1:65" s="2" customFormat="1" ht="33" customHeight="1">
      <c r="A340" s="33"/>
      <c r="B340" s="167"/>
      <c r="C340" s="168" t="s">
        <v>467</v>
      </c>
      <c r="D340" s="168" t="s">
        <v>173</v>
      </c>
      <c r="E340" s="169" t="s">
        <v>468</v>
      </c>
      <c r="F340" s="170" t="s">
        <v>469</v>
      </c>
      <c r="G340" s="171" t="s">
        <v>190</v>
      </c>
      <c r="H340" s="172">
        <v>1.452</v>
      </c>
      <c r="I340" s="173"/>
      <c r="J340" s="174">
        <f>ROUND(I340*H340,2)</f>
        <v>0</v>
      </c>
      <c r="K340" s="175"/>
      <c r="L340" s="34"/>
      <c r="M340" s="176" t="s">
        <v>1</v>
      </c>
      <c r="N340" s="177" t="s">
        <v>42</v>
      </c>
      <c r="O340" s="59"/>
      <c r="P340" s="178">
        <f>O340*H340</f>
        <v>0</v>
      </c>
      <c r="Q340" s="178">
        <v>0</v>
      </c>
      <c r="R340" s="178">
        <f>Q340*H340</f>
        <v>0</v>
      </c>
      <c r="S340" s="178">
        <v>0</v>
      </c>
      <c r="T340" s="179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0" t="s">
        <v>177</v>
      </c>
      <c r="AT340" s="180" t="s">
        <v>173</v>
      </c>
      <c r="AU340" s="180" t="s">
        <v>86</v>
      </c>
      <c r="AY340" s="18" t="s">
        <v>170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18" t="s">
        <v>84</v>
      </c>
      <c r="BK340" s="181">
        <f>ROUND(I340*H340,2)</f>
        <v>0</v>
      </c>
      <c r="BL340" s="18" t="s">
        <v>177</v>
      </c>
      <c r="BM340" s="180" t="s">
        <v>470</v>
      </c>
    </row>
    <row r="341" spans="1:65" s="2" customFormat="1" ht="21.75" customHeight="1">
      <c r="A341" s="33"/>
      <c r="B341" s="167"/>
      <c r="C341" s="168" t="s">
        <v>471</v>
      </c>
      <c r="D341" s="168" t="s">
        <v>173</v>
      </c>
      <c r="E341" s="169" t="s">
        <v>472</v>
      </c>
      <c r="F341" s="170" t="s">
        <v>473</v>
      </c>
      <c r="G341" s="171" t="s">
        <v>190</v>
      </c>
      <c r="H341" s="172">
        <v>18.3</v>
      </c>
      <c r="I341" s="173"/>
      <c r="J341" s="174">
        <f>ROUND(I341*H341,2)</f>
        <v>0</v>
      </c>
      <c r="K341" s="175"/>
      <c r="L341" s="34"/>
      <c r="M341" s="176" t="s">
        <v>1</v>
      </c>
      <c r="N341" s="177" t="s">
        <v>42</v>
      </c>
      <c r="O341" s="59"/>
      <c r="P341" s="178">
        <f>O341*H341</f>
        <v>0</v>
      </c>
      <c r="Q341" s="178">
        <v>0</v>
      </c>
      <c r="R341" s="178">
        <f>Q341*H341</f>
        <v>0</v>
      </c>
      <c r="S341" s="178">
        <v>0</v>
      </c>
      <c r="T341" s="179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0" t="s">
        <v>177</v>
      </c>
      <c r="AT341" s="180" t="s">
        <v>173</v>
      </c>
      <c r="AU341" s="180" t="s">
        <v>86</v>
      </c>
      <c r="AY341" s="18" t="s">
        <v>170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18" t="s">
        <v>84</v>
      </c>
      <c r="BK341" s="181">
        <f>ROUND(I341*H341,2)</f>
        <v>0</v>
      </c>
      <c r="BL341" s="18" t="s">
        <v>177</v>
      </c>
      <c r="BM341" s="180" t="s">
        <v>474</v>
      </c>
    </row>
    <row r="342" spans="1:65" s="2" customFormat="1" ht="21.75" customHeight="1">
      <c r="A342" s="33"/>
      <c r="B342" s="167"/>
      <c r="C342" s="168" t="s">
        <v>475</v>
      </c>
      <c r="D342" s="168" t="s">
        <v>173</v>
      </c>
      <c r="E342" s="169" t="s">
        <v>476</v>
      </c>
      <c r="F342" s="170" t="s">
        <v>477</v>
      </c>
      <c r="G342" s="171" t="s">
        <v>190</v>
      </c>
      <c r="H342" s="172">
        <v>7.9240000000000004</v>
      </c>
      <c r="I342" s="173"/>
      <c r="J342" s="174">
        <f>ROUND(I342*H342,2)</f>
        <v>0</v>
      </c>
      <c r="K342" s="175"/>
      <c r="L342" s="34"/>
      <c r="M342" s="176" t="s">
        <v>1</v>
      </c>
      <c r="N342" s="177" t="s">
        <v>42</v>
      </c>
      <c r="O342" s="59"/>
      <c r="P342" s="178">
        <f>O342*H342</f>
        <v>0</v>
      </c>
      <c r="Q342" s="178">
        <v>0</v>
      </c>
      <c r="R342" s="178">
        <f>Q342*H342</f>
        <v>0</v>
      </c>
      <c r="S342" s="178">
        <v>0</v>
      </c>
      <c r="T342" s="179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0" t="s">
        <v>177</v>
      </c>
      <c r="AT342" s="180" t="s">
        <v>173</v>
      </c>
      <c r="AU342" s="180" t="s">
        <v>86</v>
      </c>
      <c r="AY342" s="18" t="s">
        <v>170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18" t="s">
        <v>84</v>
      </c>
      <c r="BK342" s="181">
        <f>ROUND(I342*H342,2)</f>
        <v>0</v>
      </c>
      <c r="BL342" s="18" t="s">
        <v>177</v>
      </c>
      <c r="BM342" s="180" t="s">
        <v>478</v>
      </c>
    </row>
    <row r="343" spans="1:65" s="14" customFormat="1" ht="10.199999999999999">
      <c r="B343" s="190"/>
      <c r="D343" s="183" t="s">
        <v>179</v>
      </c>
      <c r="E343" s="191" t="s">
        <v>1</v>
      </c>
      <c r="F343" s="192" t="s">
        <v>479</v>
      </c>
      <c r="H343" s="193">
        <v>7.9240000000000004</v>
      </c>
      <c r="I343" s="194"/>
      <c r="L343" s="190"/>
      <c r="M343" s="195"/>
      <c r="N343" s="196"/>
      <c r="O343" s="196"/>
      <c r="P343" s="196"/>
      <c r="Q343" s="196"/>
      <c r="R343" s="196"/>
      <c r="S343" s="196"/>
      <c r="T343" s="197"/>
      <c r="AT343" s="191" t="s">
        <v>179</v>
      </c>
      <c r="AU343" s="191" t="s">
        <v>86</v>
      </c>
      <c r="AV343" s="14" t="s">
        <v>86</v>
      </c>
      <c r="AW343" s="14" t="s">
        <v>32</v>
      </c>
      <c r="AX343" s="14" t="s">
        <v>84</v>
      </c>
      <c r="AY343" s="191" t="s">
        <v>170</v>
      </c>
    </row>
    <row r="344" spans="1:65" s="12" customFormat="1" ht="22.8" customHeight="1">
      <c r="B344" s="154"/>
      <c r="D344" s="155" t="s">
        <v>76</v>
      </c>
      <c r="E344" s="165" t="s">
        <v>480</v>
      </c>
      <c r="F344" s="165" t="s">
        <v>481</v>
      </c>
      <c r="I344" s="157"/>
      <c r="J344" s="166">
        <f>BK344</f>
        <v>0</v>
      </c>
      <c r="L344" s="154"/>
      <c r="M344" s="159"/>
      <c r="N344" s="160"/>
      <c r="O344" s="160"/>
      <c r="P344" s="161">
        <f>P345</f>
        <v>0</v>
      </c>
      <c r="Q344" s="160"/>
      <c r="R344" s="161">
        <f>R345</f>
        <v>0</v>
      </c>
      <c r="S344" s="160"/>
      <c r="T344" s="162">
        <f>T345</f>
        <v>0</v>
      </c>
      <c r="AR344" s="155" t="s">
        <v>84</v>
      </c>
      <c r="AT344" s="163" t="s">
        <v>76</v>
      </c>
      <c r="AU344" s="163" t="s">
        <v>84</v>
      </c>
      <c r="AY344" s="155" t="s">
        <v>170</v>
      </c>
      <c r="BK344" s="164">
        <f>BK345</f>
        <v>0</v>
      </c>
    </row>
    <row r="345" spans="1:65" s="2" customFormat="1" ht="16.5" customHeight="1">
      <c r="A345" s="33"/>
      <c r="B345" s="167"/>
      <c r="C345" s="168" t="s">
        <v>482</v>
      </c>
      <c r="D345" s="168" t="s">
        <v>173</v>
      </c>
      <c r="E345" s="169" t="s">
        <v>483</v>
      </c>
      <c r="F345" s="170" t="s">
        <v>484</v>
      </c>
      <c r="G345" s="171" t="s">
        <v>190</v>
      </c>
      <c r="H345" s="172">
        <v>11.026999999999999</v>
      </c>
      <c r="I345" s="173"/>
      <c r="J345" s="174">
        <f>ROUND(I345*H345,2)</f>
        <v>0</v>
      </c>
      <c r="K345" s="175"/>
      <c r="L345" s="34"/>
      <c r="M345" s="176" t="s">
        <v>1</v>
      </c>
      <c r="N345" s="177" t="s">
        <v>42</v>
      </c>
      <c r="O345" s="59"/>
      <c r="P345" s="178">
        <f>O345*H345</f>
        <v>0</v>
      </c>
      <c r="Q345" s="178">
        <v>0</v>
      </c>
      <c r="R345" s="178">
        <f>Q345*H345</f>
        <v>0</v>
      </c>
      <c r="S345" s="178">
        <v>0</v>
      </c>
      <c r="T345" s="179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0" t="s">
        <v>177</v>
      </c>
      <c r="AT345" s="180" t="s">
        <v>173</v>
      </c>
      <c r="AU345" s="180" t="s">
        <v>86</v>
      </c>
      <c r="AY345" s="18" t="s">
        <v>170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18" t="s">
        <v>84</v>
      </c>
      <c r="BK345" s="181">
        <f>ROUND(I345*H345,2)</f>
        <v>0</v>
      </c>
      <c r="BL345" s="18" t="s">
        <v>177</v>
      </c>
      <c r="BM345" s="180" t="s">
        <v>485</v>
      </c>
    </row>
    <row r="346" spans="1:65" s="12" customFormat="1" ht="25.95" customHeight="1">
      <c r="B346" s="154"/>
      <c r="D346" s="155" t="s">
        <v>76</v>
      </c>
      <c r="E346" s="156" t="s">
        <v>486</v>
      </c>
      <c r="F346" s="156" t="s">
        <v>487</v>
      </c>
      <c r="I346" s="157"/>
      <c r="J346" s="158">
        <f>BK346</f>
        <v>0</v>
      </c>
      <c r="L346" s="154"/>
      <c r="M346" s="159"/>
      <c r="N346" s="160"/>
      <c r="O346" s="160"/>
      <c r="P346" s="161">
        <f>P347+P353+P376+P395+P421+P502+P535+P573+P590</f>
        <v>0</v>
      </c>
      <c r="Q346" s="160"/>
      <c r="R346" s="161">
        <f>R347+R353+R376+R395+R421+R502+R535+R573+R590</f>
        <v>12.549034170000001</v>
      </c>
      <c r="S346" s="160"/>
      <c r="T346" s="162">
        <f>T347+T353+T376+T395+T421+T502+T535+T573+T590</f>
        <v>1.44513548</v>
      </c>
      <c r="AR346" s="155" t="s">
        <v>86</v>
      </c>
      <c r="AT346" s="163" t="s">
        <v>76</v>
      </c>
      <c r="AU346" s="163" t="s">
        <v>77</v>
      </c>
      <c r="AY346" s="155" t="s">
        <v>170</v>
      </c>
      <c r="BK346" s="164">
        <f>BK347+BK353+BK376+BK395+BK421+BK502+BK535+BK573+BK590</f>
        <v>0</v>
      </c>
    </row>
    <row r="347" spans="1:65" s="12" customFormat="1" ht="22.8" customHeight="1">
      <c r="B347" s="154"/>
      <c r="D347" s="155" t="s">
        <v>76</v>
      </c>
      <c r="E347" s="165" t="s">
        <v>488</v>
      </c>
      <c r="F347" s="165" t="s">
        <v>489</v>
      </c>
      <c r="I347" s="157"/>
      <c r="J347" s="166">
        <f>BK347</f>
        <v>0</v>
      </c>
      <c r="L347" s="154"/>
      <c r="M347" s="159"/>
      <c r="N347" s="160"/>
      <c r="O347" s="160"/>
      <c r="P347" s="161">
        <f>SUM(P348:P352)</f>
        <v>0</v>
      </c>
      <c r="Q347" s="160"/>
      <c r="R347" s="161">
        <f>SUM(R348:R352)</f>
        <v>4.5199999999999997E-3</v>
      </c>
      <c r="S347" s="160"/>
      <c r="T347" s="162">
        <f>SUM(T348:T352)</f>
        <v>0</v>
      </c>
      <c r="AR347" s="155" t="s">
        <v>86</v>
      </c>
      <c r="AT347" s="163" t="s">
        <v>76</v>
      </c>
      <c r="AU347" s="163" t="s">
        <v>84</v>
      </c>
      <c r="AY347" s="155" t="s">
        <v>170</v>
      </c>
      <c r="BK347" s="164">
        <f>SUM(BK348:BK352)</f>
        <v>0</v>
      </c>
    </row>
    <row r="348" spans="1:65" s="2" customFormat="1" ht="16.5" customHeight="1">
      <c r="A348" s="33"/>
      <c r="B348" s="167"/>
      <c r="C348" s="168" t="s">
        <v>490</v>
      </c>
      <c r="D348" s="168" t="s">
        <v>173</v>
      </c>
      <c r="E348" s="169" t="s">
        <v>491</v>
      </c>
      <c r="F348" s="170" t="s">
        <v>492</v>
      </c>
      <c r="G348" s="171" t="s">
        <v>493</v>
      </c>
      <c r="H348" s="172">
        <v>1</v>
      </c>
      <c r="I348" s="173"/>
      <c r="J348" s="174">
        <f>ROUND(I348*H348,2)</f>
        <v>0</v>
      </c>
      <c r="K348" s="175"/>
      <c r="L348" s="34"/>
      <c r="M348" s="176" t="s">
        <v>1</v>
      </c>
      <c r="N348" s="177" t="s">
        <v>42</v>
      </c>
      <c r="O348" s="59"/>
      <c r="P348" s="178">
        <f>O348*H348</f>
        <v>0</v>
      </c>
      <c r="Q348" s="178">
        <v>5.1999999999999995E-4</v>
      </c>
      <c r="R348" s="178">
        <f>Q348*H348</f>
        <v>5.1999999999999995E-4</v>
      </c>
      <c r="S348" s="178">
        <v>0</v>
      </c>
      <c r="T348" s="179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80" t="s">
        <v>273</v>
      </c>
      <c r="AT348" s="180" t="s">
        <v>173</v>
      </c>
      <c r="AU348" s="180" t="s">
        <v>86</v>
      </c>
      <c r="AY348" s="18" t="s">
        <v>170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18" t="s">
        <v>84</v>
      </c>
      <c r="BK348" s="181">
        <f>ROUND(I348*H348,2)</f>
        <v>0</v>
      </c>
      <c r="BL348" s="18" t="s">
        <v>273</v>
      </c>
      <c r="BM348" s="180" t="s">
        <v>494</v>
      </c>
    </row>
    <row r="349" spans="1:65" s="2" customFormat="1" ht="16.5" customHeight="1">
      <c r="A349" s="33"/>
      <c r="B349" s="167"/>
      <c r="C349" s="206" t="s">
        <v>495</v>
      </c>
      <c r="D349" s="206" t="s">
        <v>199</v>
      </c>
      <c r="E349" s="207" t="s">
        <v>496</v>
      </c>
      <c r="F349" s="208" t="s">
        <v>497</v>
      </c>
      <c r="G349" s="209" t="s">
        <v>297</v>
      </c>
      <c r="H349" s="210">
        <v>1</v>
      </c>
      <c r="I349" s="211"/>
      <c r="J349" s="212">
        <f>ROUND(I349*H349,2)</f>
        <v>0</v>
      </c>
      <c r="K349" s="213"/>
      <c r="L349" s="214"/>
      <c r="M349" s="215" t="s">
        <v>1</v>
      </c>
      <c r="N349" s="216" t="s">
        <v>42</v>
      </c>
      <c r="O349" s="59"/>
      <c r="P349" s="178">
        <f>O349*H349</f>
        <v>0</v>
      </c>
      <c r="Q349" s="178">
        <v>5.0000000000000001E-4</v>
      </c>
      <c r="R349" s="178">
        <f>Q349*H349</f>
        <v>5.0000000000000001E-4</v>
      </c>
      <c r="S349" s="178">
        <v>0</v>
      </c>
      <c r="T349" s="179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80" t="s">
        <v>355</v>
      </c>
      <c r="AT349" s="180" t="s">
        <v>199</v>
      </c>
      <c r="AU349" s="180" t="s">
        <v>86</v>
      </c>
      <c r="AY349" s="18" t="s">
        <v>170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18" t="s">
        <v>84</v>
      </c>
      <c r="BK349" s="181">
        <f>ROUND(I349*H349,2)</f>
        <v>0</v>
      </c>
      <c r="BL349" s="18" t="s">
        <v>273</v>
      </c>
      <c r="BM349" s="180" t="s">
        <v>498</v>
      </c>
    </row>
    <row r="350" spans="1:65" s="2" customFormat="1" ht="16.5" customHeight="1">
      <c r="A350" s="33"/>
      <c r="B350" s="167"/>
      <c r="C350" s="206" t="s">
        <v>499</v>
      </c>
      <c r="D350" s="206" t="s">
        <v>199</v>
      </c>
      <c r="E350" s="207" t="s">
        <v>500</v>
      </c>
      <c r="F350" s="208" t="s">
        <v>501</v>
      </c>
      <c r="G350" s="209" t="s">
        <v>297</v>
      </c>
      <c r="H350" s="210">
        <v>1</v>
      </c>
      <c r="I350" s="211"/>
      <c r="J350" s="212">
        <f>ROUND(I350*H350,2)</f>
        <v>0</v>
      </c>
      <c r="K350" s="213"/>
      <c r="L350" s="214"/>
      <c r="M350" s="215" t="s">
        <v>1</v>
      </c>
      <c r="N350" s="216" t="s">
        <v>42</v>
      </c>
      <c r="O350" s="59"/>
      <c r="P350" s="178">
        <f>O350*H350</f>
        <v>0</v>
      </c>
      <c r="Q350" s="178">
        <v>5.0000000000000001E-4</v>
      </c>
      <c r="R350" s="178">
        <f>Q350*H350</f>
        <v>5.0000000000000001E-4</v>
      </c>
      <c r="S350" s="178">
        <v>0</v>
      </c>
      <c r="T350" s="179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0" t="s">
        <v>355</v>
      </c>
      <c r="AT350" s="180" t="s">
        <v>199</v>
      </c>
      <c r="AU350" s="180" t="s">
        <v>86</v>
      </c>
      <c r="AY350" s="18" t="s">
        <v>170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18" t="s">
        <v>84</v>
      </c>
      <c r="BK350" s="181">
        <f>ROUND(I350*H350,2)</f>
        <v>0</v>
      </c>
      <c r="BL350" s="18" t="s">
        <v>273</v>
      </c>
      <c r="BM350" s="180" t="s">
        <v>502</v>
      </c>
    </row>
    <row r="351" spans="1:65" s="2" customFormat="1" ht="16.5" customHeight="1">
      <c r="A351" s="33"/>
      <c r="B351" s="167"/>
      <c r="C351" s="206" t="s">
        <v>503</v>
      </c>
      <c r="D351" s="206" t="s">
        <v>199</v>
      </c>
      <c r="E351" s="207" t="s">
        <v>504</v>
      </c>
      <c r="F351" s="208" t="s">
        <v>505</v>
      </c>
      <c r="G351" s="209" t="s">
        <v>297</v>
      </c>
      <c r="H351" s="210">
        <v>1</v>
      </c>
      <c r="I351" s="211"/>
      <c r="J351" s="212">
        <f>ROUND(I351*H351,2)</f>
        <v>0</v>
      </c>
      <c r="K351" s="213"/>
      <c r="L351" s="214"/>
      <c r="M351" s="215" t="s">
        <v>1</v>
      </c>
      <c r="N351" s="216" t="s">
        <v>42</v>
      </c>
      <c r="O351" s="59"/>
      <c r="P351" s="178">
        <f>O351*H351</f>
        <v>0</v>
      </c>
      <c r="Q351" s="178">
        <v>5.0000000000000001E-4</v>
      </c>
      <c r="R351" s="178">
        <f>Q351*H351</f>
        <v>5.0000000000000001E-4</v>
      </c>
      <c r="S351" s="178">
        <v>0</v>
      </c>
      <c r="T351" s="179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0" t="s">
        <v>355</v>
      </c>
      <c r="AT351" s="180" t="s">
        <v>199</v>
      </c>
      <c r="AU351" s="180" t="s">
        <v>86</v>
      </c>
      <c r="AY351" s="18" t="s">
        <v>170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18" t="s">
        <v>84</v>
      </c>
      <c r="BK351" s="181">
        <f>ROUND(I351*H351,2)</f>
        <v>0</v>
      </c>
      <c r="BL351" s="18" t="s">
        <v>273</v>
      </c>
      <c r="BM351" s="180" t="s">
        <v>506</v>
      </c>
    </row>
    <row r="352" spans="1:65" s="2" customFormat="1" ht="16.5" customHeight="1">
      <c r="A352" s="33"/>
      <c r="B352" s="167"/>
      <c r="C352" s="206" t="s">
        <v>507</v>
      </c>
      <c r="D352" s="206" t="s">
        <v>199</v>
      </c>
      <c r="E352" s="207" t="s">
        <v>508</v>
      </c>
      <c r="F352" s="208" t="s">
        <v>509</v>
      </c>
      <c r="G352" s="209" t="s">
        <v>297</v>
      </c>
      <c r="H352" s="210">
        <v>5</v>
      </c>
      <c r="I352" s="211"/>
      <c r="J352" s="212">
        <f>ROUND(I352*H352,2)</f>
        <v>0</v>
      </c>
      <c r="K352" s="213"/>
      <c r="L352" s="214"/>
      <c r="M352" s="215" t="s">
        <v>1</v>
      </c>
      <c r="N352" s="216" t="s">
        <v>42</v>
      </c>
      <c r="O352" s="59"/>
      <c r="P352" s="178">
        <f>O352*H352</f>
        <v>0</v>
      </c>
      <c r="Q352" s="178">
        <v>5.0000000000000001E-4</v>
      </c>
      <c r="R352" s="178">
        <f>Q352*H352</f>
        <v>2.5000000000000001E-3</v>
      </c>
      <c r="S352" s="178">
        <v>0</v>
      </c>
      <c r="T352" s="179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80" t="s">
        <v>355</v>
      </c>
      <c r="AT352" s="180" t="s">
        <v>199</v>
      </c>
      <c r="AU352" s="180" t="s">
        <v>86</v>
      </c>
      <c r="AY352" s="18" t="s">
        <v>170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18" t="s">
        <v>84</v>
      </c>
      <c r="BK352" s="181">
        <f>ROUND(I352*H352,2)</f>
        <v>0</v>
      </c>
      <c r="BL352" s="18" t="s">
        <v>273</v>
      </c>
      <c r="BM352" s="180" t="s">
        <v>510</v>
      </c>
    </row>
    <row r="353" spans="1:65" s="12" customFormat="1" ht="22.8" customHeight="1">
      <c r="B353" s="154"/>
      <c r="D353" s="155" t="s">
        <v>76</v>
      </c>
      <c r="E353" s="165" t="s">
        <v>511</v>
      </c>
      <c r="F353" s="165" t="s">
        <v>512</v>
      </c>
      <c r="I353" s="157"/>
      <c r="J353" s="166">
        <f>BK353</f>
        <v>0</v>
      </c>
      <c r="L353" s="154"/>
      <c r="M353" s="159"/>
      <c r="N353" s="160"/>
      <c r="O353" s="160"/>
      <c r="P353" s="161">
        <f>SUM(P354:P375)</f>
        <v>0</v>
      </c>
      <c r="Q353" s="160"/>
      <c r="R353" s="161">
        <f>SUM(R354:R375)</f>
        <v>0.90764736000000001</v>
      </c>
      <c r="S353" s="160"/>
      <c r="T353" s="162">
        <f>SUM(T354:T375)</f>
        <v>0</v>
      </c>
      <c r="AR353" s="155" t="s">
        <v>86</v>
      </c>
      <c r="AT353" s="163" t="s">
        <v>76</v>
      </c>
      <c r="AU353" s="163" t="s">
        <v>84</v>
      </c>
      <c r="AY353" s="155" t="s">
        <v>170</v>
      </c>
      <c r="BK353" s="164">
        <f>SUM(BK354:BK375)</f>
        <v>0</v>
      </c>
    </row>
    <row r="354" spans="1:65" s="2" customFormat="1" ht="21.75" customHeight="1">
      <c r="A354" s="33"/>
      <c r="B354" s="167"/>
      <c r="C354" s="168" t="s">
        <v>513</v>
      </c>
      <c r="D354" s="168" t="s">
        <v>173</v>
      </c>
      <c r="E354" s="169" t="s">
        <v>514</v>
      </c>
      <c r="F354" s="170" t="s">
        <v>515</v>
      </c>
      <c r="G354" s="171" t="s">
        <v>184</v>
      </c>
      <c r="H354" s="172">
        <v>13.997999999999999</v>
      </c>
      <c r="I354" s="173"/>
      <c r="J354" s="174">
        <f>ROUND(I354*H354,2)</f>
        <v>0</v>
      </c>
      <c r="K354" s="175"/>
      <c r="L354" s="34"/>
      <c r="M354" s="176" t="s">
        <v>1</v>
      </c>
      <c r="N354" s="177" t="s">
        <v>42</v>
      </c>
      <c r="O354" s="59"/>
      <c r="P354" s="178">
        <f>O354*H354</f>
        <v>0</v>
      </c>
      <c r="Q354" s="178">
        <v>2.5659999999999999E-2</v>
      </c>
      <c r="R354" s="178">
        <f>Q354*H354</f>
        <v>0.35918867999999998</v>
      </c>
      <c r="S354" s="178">
        <v>0</v>
      </c>
      <c r="T354" s="179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0" t="s">
        <v>273</v>
      </c>
      <c r="AT354" s="180" t="s">
        <v>173</v>
      </c>
      <c r="AU354" s="180" t="s">
        <v>86</v>
      </c>
      <c r="AY354" s="18" t="s">
        <v>170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18" t="s">
        <v>84</v>
      </c>
      <c r="BK354" s="181">
        <f>ROUND(I354*H354,2)</f>
        <v>0</v>
      </c>
      <c r="BL354" s="18" t="s">
        <v>273</v>
      </c>
      <c r="BM354" s="180" t="s">
        <v>516</v>
      </c>
    </row>
    <row r="355" spans="1:65" s="13" customFormat="1" ht="10.199999999999999">
      <c r="B355" s="182"/>
      <c r="D355" s="183" t="s">
        <v>179</v>
      </c>
      <c r="E355" s="184" t="s">
        <v>1</v>
      </c>
      <c r="F355" s="185" t="s">
        <v>264</v>
      </c>
      <c r="H355" s="184" t="s">
        <v>1</v>
      </c>
      <c r="I355" s="186"/>
      <c r="L355" s="182"/>
      <c r="M355" s="187"/>
      <c r="N355" s="188"/>
      <c r="O355" s="188"/>
      <c r="P355" s="188"/>
      <c r="Q355" s="188"/>
      <c r="R355" s="188"/>
      <c r="S355" s="188"/>
      <c r="T355" s="189"/>
      <c r="AT355" s="184" t="s">
        <v>179</v>
      </c>
      <c r="AU355" s="184" t="s">
        <v>86</v>
      </c>
      <c r="AV355" s="13" t="s">
        <v>84</v>
      </c>
      <c r="AW355" s="13" t="s">
        <v>32</v>
      </c>
      <c r="AX355" s="13" t="s">
        <v>77</v>
      </c>
      <c r="AY355" s="184" t="s">
        <v>170</v>
      </c>
    </row>
    <row r="356" spans="1:65" s="14" customFormat="1" ht="10.199999999999999">
      <c r="B356" s="190"/>
      <c r="D356" s="183" t="s">
        <v>179</v>
      </c>
      <c r="E356" s="191" t="s">
        <v>1</v>
      </c>
      <c r="F356" s="192" t="s">
        <v>517</v>
      </c>
      <c r="H356" s="193">
        <v>13.997999999999999</v>
      </c>
      <c r="I356" s="194"/>
      <c r="L356" s="190"/>
      <c r="M356" s="195"/>
      <c r="N356" s="196"/>
      <c r="O356" s="196"/>
      <c r="P356" s="196"/>
      <c r="Q356" s="196"/>
      <c r="R356" s="196"/>
      <c r="S356" s="196"/>
      <c r="T356" s="197"/>
      <c r="AT356" s="191" t="s">
        <v>179</v>
      </c>
      <c r="AU356" s="191" t="s">
        <v>86</v>
      </c>
      <c r="AV356" s="14" t="s">
        <v>86</v>
      </c>
      <c r="AW356" s="14" t="s">
        <v>32</v>
      </c>
      <c r="AX356" s="14" t="s">
        <v>84</v>
      </c>
      <c r="AY356" s="191" t="s">
        <v>170</v>
      </c>
    </row>
    <row r="357" spans="1:65" s="2" customFormat="1" ht="21.75" customHeight="1">
      <c r="A357" s="33"/>
      <c r="B357" s="167"/>
      <c r="C357" s="168" t="s">
        <v>518</v>
      </c>
      <c r="D357" s="168" t="s">
        <v>173</v>
      </c>
      <c r="E357" s="169" t="s">
        <v>519</v>
      </c>
      <c r="F357" s="170" t="s">
        <v>520</v>
      </c>
      <c r="G357" s="171" t="s">
        <v>184</v>
      </c>
      <c r="H357" s="172">
        <v>3.9780000000000002</v>
      </c>
      <c r="I357" s="173"/>
      <c r="J357" s="174">
        <f>ROUND(I357*H357,2)</f>
        <v>0</v>
      </c>
      <c r="K357" s="175"/>
      <c r="L357" s="34"/>
      <c r="M357" s="176" t="s">
        <v>1</v>
      </c>
      <c r="N357" s="177" t="s">
        <v>42</v>
      </c>
      <c r="O357" s="59"/>
      <c r="P357" s="178">
        <f>O357*H357</f>
        <v>0</v>
      </c>
      <c r="Q357" s="178">
        <v>4.7460000000000002E-2</v>
      </c>
      <c r="R357" s="178">
        <f>Q357*H357</f>
        <v>0.18879588000000003</v>
      </c>
      <c r="S357" s="178">
        <v>0</v>
      </c>
      <c r="T357" s="179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80" t="s">
        <v>273</v>
      </c>
      <c r="AT357" s="180" t="s">
        <v>173</v>
      </c>
      <c r="AU357" s="180" t="s">
        <v>86</v>
      </c>
      <c r="AY357" s="18" t="s">
        <v>170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18" t="s">
        <v>84</v>
      </c>
      <c r="BK357" s="181">
        <f>ROUND(I357*H357,2)</f>
        <v>0</v>
      </c>
      <c r="BL357" s="18" t="s">
        <v>273</v>
      </c>
      <c r="BM357" s="180" t="s">
        <v>521</v>
      </c>
    </row>
    <row r="358" spans="1:65" s="13" customFormat="1" ht="10.199999999999999">
      <c r="B358" s="182"/>
      <c r="D358" s="183" t="s">
        <v>179</v>
      </c>
      <c r="E358" s="184" t="s">
        <v>1</v>
      </c>
      <c r="F358" s="185" t="s">
        <v>264</v>
      </c>
      <c r="H358" s="184" t="s">
        <v>1</v>
      </c>
      <c r="I358" s="186"/>
      <c r="L358" s="182"/>
      <c r="M358" s="187"/>
      <c r="N358" s="188"/>
      <c r="O358" s="188"/>
      <c r="P358" s="188"/>
      <c r="Q358" s="188"/>
      <c r="R358" s="188"/>
      <c r="S358" s="188"/>
      <c r="T358" s="189"/>
      <c r="AT358" s="184" t="s">
        <v>179</v>
      </c>
      <c r="AU358" s="184" t="s">
        <v>86</v>
      </c>
      <c r="AV358" s="13" t="s">
        <v>84</v>
      </c>
      <c r="AW358" s="13" t="s">
        <v>32</v>
      </c>
      <c r="AX358" s="13" t="s">
        <v>77</v>
      </c>
      <c r="AY358" s="184" t="s">
        <v>170</v>
      </c>
    </row>
    <row r="359" spans="1:65" s="14" customFormat="1" ht="10.199999999999999">
      <c r="B359" s="190"/>
      <c r="D359" s="183" t="s">
        <v>179</v>
      </c>
      <c r="E359" s="191" t="s">
        <v>1</v>
      </c>
      <c r="F359" s="192" t="s">
        <v>522</v>
      </c>
      <c r="H359" s="193">
        <v>3.9780000000000002</v>
      </c>
      <c r="I359" s="194"/>
      <c r="L359" s="190"/>
      <c r="M359" s="195"/>
      <c r="N359" s="196"/>
      <c r="O359" s="196"/>
      <c r="P359" s="196"/>
      <c r="Q359" s="196"/>
      <c r="R359" s="196"/>
      <c r="S359" s="196"/>
      <c r="T359" s="197"/>
      <c r="AT359" s="191" t="s">
        <v>179</v>
      </c>
      <c r="AU359" s="191" t="s">
        <v>86</v>
      </c>
      <c r="AV359" s="14" t="s">
        <v>86</v>
      </c>
      <c r="AW359" s="14" t="s">
        <v>32</v>
      </c>
      <c r="AX359" s="14" t="s">
        <v>77</v>
      </c>
      <c r="AY359" s="191" t="s">
        <v>170</v>
      </c>
    </row>
    <row r="360" spans="1:65" s="15" customFormat="1" ht="10.199999999999999">
      <c r="B360" s="198"/>
      <c r="D360" s="183" t="s">
        <v>179</v>
      </c>
      <c r="E360" s="199" t="s">
        <v>1</v>
      </c>
      <c r="F360" s="200" t="s">
        <v>198</v>
      </c>
      <c r="H360" s="201">
        <v>3.9780000000000002</v>
      </c>
      <c r="I360" s="202"/>
      <c r="L360" s="198"/>
      <c r="M360" s="203"/>
      <c r="N360" s="204"/>
      <c r="O360" s="204"/>
      <c r="P360" s="204"/>
      <c r="Q360" s="204"/>
      <c r="R360" s="204"/>
      <c r="S360" s="204"/>
      <c r="T360" s="205"/>
      <c r="AT360" s="199" t="s">
        <v>179</v>
      </c>
      <c r="AU360" s="199" t="s">
        <v>86</v>
      </c>
      <c r="AV360" s="15" t="s">
        <v>177</v>
      </c>
      <c r="AW360" s="15" t="s">
        <v>32</v>
      </c>
      <c r="AX360" s="15" t="s">
        <v>84</v>
      </c>
      <c r="AY360" s="199" t="s">
        <v>170</v>
      </c>
    </row>
    <row r="361" spans="1:65" s="2" customFormat="1" ht="16.5" customHeight="1">
      <c r="A361" s="33"/>
      <c r="B361" s="167"/>
      <c r="C361" s="168" t="s">
        <v>523</v>
      </c>
      <c r="D361" s="168" t="s">
        <v>173</v>
      </c>
      <c r="E361" s="169" t="s">
        <v>524</v>
      </c>
      <c r="F361" s="170" t="s">
        <v>525</v>
      </c>
      <c r="G361" s="171" t="s">
        <v>184</v>
      </c>
      <c r="H361" s="172">
        <v>29.623999999999999</v>
      </c>
      <c r="I361" s="173"/>
      <c r="J361" s="174">
        <f>ROUND(I361*H361,2)</f>
        <v>0</v>
      </c>
      <c r="K361" s="175"/>
      <c r="L361" s="34"/>
      <c r="M361" s="176" t="s">
        <v>1</v>
      </c>
      <c r="N361" s="177" t="s">
        <v>42</v>
      </c>
      <c r="O361" s="59"/>
      <c r="P361" s="178">
        <f>O361*H361</f>
        <v>0</v>
      </c>
      <c r="Q361" s="178">
        <v>2.0000000000000001E-4</v>
      </c>
      <c r="R361" s="178">
        <f>Q361*H361</f>
        <v>5.9248E-3</v>
      </c>
      <c r="S361" s="178">
        <v>0</v>
      </c>
      <c r="T361" s="179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80" t="s">
        <v>273</v>
      </c>
      <c r="AT361" s="180" t="s">
        <v>173</v>
      </c>
      <c r="AU361" s="180" t="s">
        <v>86</v>
      </c>
      <c r="AY361" s="18" t="s">
        <v>170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18" t="s">
        <v>84</v>
      </c>
      <c r="BK361" s="181">
        <f>ROUND(I361*H361,2)</f>
        <v>0</v>
      </c>
      <c r="BL361" s="18" t="s">
        <v>273</v>
      </c>
      <c r="BM361" s="180" t="s">
        <v>526</v>
      </c>
    </row>
    <row r="362" spans="1:65" s="14" customFormat="1" ht="10.199999999999999">
      <c r="B362" s="190"/>
      <c r="D362" s="183" t="s">
        <v>179</v>
      </c>
      <c r="E362" s="191" t="s">
        <v>1</v>
      </c>
      <c r="F362" s="192" t="s">
        <v>527</v>
      </c>
      <c r="H362" s="193">
        <v>12.632</v>
      </c>
      <c r="I362" s="194"/>
      <c r="L362" s="190"/>
      <c r="M362" s="195"/>
      <c r="N362" s="196"/>
      <c r="O362" s="196"/>
      <c r="P362" s="196"/>
      <c r="Q362" s="196"/>
      <c r="R362" s="196"/>
      <c r="S362" s="196"/>
      <c r="T362" s="197"/>
      <c r="AT362" s="191" t="s">
        <v>179</v>
      </c>
      <c r="AU362" s="191" t="s">
        <v>86</v>
      </c>
      <c r="AV362" s="14" t="s">
        <v>86</v>
      </c>
      <c r="AW362" s="14" t="s">
        <v>32</v>
      </c>
      <c r="AX362" s="14" t="s">
        <v>77</v>
      </c>
      <c r="AY362" s="191" t="s">
        <v>170</v>
      </c>
    </row>
    <row r="363" spans="1:65" s="14" customFormat="1" ht="10.199999999999999">
      <c r="B363" s="190"/>
      <c r="D363" s="183" t="s">
        <v>179</v>
      </c>
      <c r="E363" s="191" t="s">
        <v>1</v>
      </c>
      <c r="F363" s="192" t="s">
        <v>528</v>
      </c>
      <c r="H363" s="193">
        <v>16.992000000000001</v>
      </c>
      <c r="I363" s="194"/>
      <c r="L363" s="190"/>
      <c r="M363" s="195"/>
      <c r="N363" s="196"/>
      <c r="O363" s="196"/>
      <c r="P363" s="196"/>
      <c r="Q363" s="196"/>
      <c r="R363" s="196"/>
      <c r="S363" s="196"/>
      <c r="T363" s="197"/>
      <c r="AT363" s="191" t="s">
        <v>179</v>
      </c>
      <c r="AU363" s="191" t="s">
        <v>86</v>
      </c>
      <c r="AV363" s="14" t="s">
        <v>86</v>
      </c>
      <c r="AW363" s="14" t="s">
        <v>32</v>
      </c>
      <c r="AX363" s="14" t="s">
        <v>77</v>
      </c>
      <c r="AY363" s="191" t="s">
        <v>170</v>
      </c>
    </row>
    <row r="364" spans="1:65" s="15" customFormat="1" ht="10.199999999999999">
      <c r="B364" s="198"/>
      <c r="D364" s="183" t="s">
        <v>179</v>
      </c>
      <c r="E364" s="199" t="s">
        <v>1</v>
      </c>
      <c r="F364" s="200" t="s">
        <v>198</v>
      </c>
      <c r="H364" s="201">
        <v>29.623999999999999</v>
      </c>
      <c r="I364" s="202"/>
      <c r="L364" s="198"/>
      <c r="M364" s="203"/>
      <c r="N364" s="204"/>
      <c r="O364" s="204"/>
      <c r="P364" s="204"/>
      <c r="Q364" s="204"/>
      <c r="R364" s="204"/>
      <c r="S364" s="204"/>
      <c r="T364" s="205"/>
      <c r="AT364" s="199" t="s">
        <v>179</v>
      </c>
      <c r="AU364" s="199" t="s">
        <v>86</v>
      </c>
      <c r="AV364" s="15" t="s">
        <v>177</v>
      </c>
      <c r="AW364" s="15" t="s">
        <v>32</v>
      </c>
      <c r="AX364" s="15" t="s">
        <v>84</v>
      </c>
      <c r="AY364" s="199" t="s">
        <v>170</v>
      </c>
    </row>
    <row r="365" spans="1:65" s="2" customFormat="1" ht="21.75" customHeight="1">
      <c r="A365" s="33"/>
      <c r="B365" s="167"/>
      <c r="C365" s="168" t="s">
        <v>529</v>
      </c>
      <c r="D365" s="168" t="s">
        <v>173</v>
      </c>
      <c r="E365" s="169" t="s">
        <v>530</v>
      </c>
      <c r="F365" s="170" t="s">
        <v>531</v>
      </c>
      <c r="G365" s="171" t="s">
        <v>184</v>
      </c>
      <c r="H365" s="172">
        <v>16.38</v>
      </c>
      <c r="I365" s="173"/>
      <c r="J365" s="174">
        <f>ROUND(I365*H365,2)</f>
        <v>0</v>
      </c>
      <c r="K365" s="175"/>
      <c r="L365" s="34"/>
      <c r="M365" s="176" t="s">
        <v>1</v>
      </c>
      <c r="N365" s="177" t="s">
        <v>42</v>
      </c>
      <c r="O365" s="59"/>
      <c r="P365" s="178">
        <f>O365*H365</f>
        <v>0</v>
      </c>
      <c r="Q365" s="178">
        <v>1.7000000000000001E-2</v>
      </c>
      <c r="R365" s="178">
        <f>Q365*H365</f>
        <v>0.27845999999999999</v>
      </c>
      <c r="S365" s="178">
        <v>0</v>
      </c>
      <c r="T365" s="179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80" t="s">
        <v>273</v>
      </c>
      <c r="AT365" s="180" t="s">
        <v>173</v>
      </c>
      <c r="AU365" s="180" t="s">
        <v>86</v>
      </c>
      <c r="AY365" s="18" t="s">
        <v>170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18" t="s">
        <v>84</v>
      </c>
      <c r="BK365" s="181">
        <f>ROUND(I365*H365,2)</f>
        <v>0</v>
      </c>
      <c r="BL365" s="18" t="s">
        <v>273</v>
      </c>
      <c r="BM365" s="180" t="s">
        <v>532</v>
      </c>
    </row>
    <row r="366" spans="1:65" s="13" customFormat="1" ht="10.199999999999999">
      <c r="B366" s="182"/>
      <c r="D366" s="183" t="s">
        <v>179</v>
      </c>
      <c r="E366" s="184" t="s">
        <v>1</v>
      </c>
      <c r="F366" s="185" t="s">
        <v>225</v>
      </c>
      <c r="H366" s="184" t="s">
        <v>1</v>
      </c>
      <c r="I366" s="186"/>
      <c r="L366" s="182"/>
      <c r="M366" s="187"/>
      <c r="N366" s="188"/>
      <c r="O366" s="188"/>
      <c r="P366" s="188"/>
      <c r="Q366" s="188"/>
      <c r="R366" s="188"/>
      <c r="S366" s="188"/>
      <c r="T366" s="189"/>
      <c r="AT366" s="184" t="s">
        <v>179</v>
      </c>
      <c r="AU366" s="184" t="s">
        <v>86</v>
      </c>
      <c r="AV366" s="13" t="s">
        <v>84</v>
      </c>
      <c r="AW366" s="13" t="s">
        <v>32</v>
      </c>
      <c r="AX366" s="13" t="s">
        <v>77</v>
      </c>
      <c r="AY366" s="184" t="s">
        <v>170</v>
      </c>
    </row>
    <row r="367" spans="1:65" s="14" customFormat="1" ht="10.199999999999999">
      <c r="B367" s="190"/>
      <c r="D367" s="183" t="s">
        <v>179</v>
      </c>
      <c r="E367" s="191" t="s">
        <v>1</v>
      </c>
      <c r="F367" s="192" t="s">
        <v>533</v>
      </c>
      <c r="H367" s="193">
        <v>1.08</v>
      </c>
      <c r="I367" s="194"/>
      <c r="L367" s="190"/>
      <c r="M367" s="195"/>
      <c r="N367" s="196"/>
      <c r="O367" s="196"/>
      <c r="P367" s="196"/>
      <c r="Q367" s="196"/>
      <c r="R367" s="196"/>
      <c r="S367" s="196"/>
      <c r="T367" s="197"/>
      <c r="AT367" s="191" t="s">
        <v>179</v>
      </c>
      <c r="AU367" s="191" t="s">
        <v>86</v>
      </c>
      <c r="AV367" s="14" t="s">
        <v>86</v>
      </c>
      <c r="AW367" s="14" t="s">
        <v>32</v>
      </c>
      <c r="AX367" s="14" t="s">
        <v>77</v>
      </c>
      <c r="AY367" s="191" t="s">
        <v>170</v>
      </c>
    </row>
    <row r="368" spans="1:65" s="13" customFormat="1" ht="10.199999999999999">
      <c r="B368" s="182"/>
      <c r="D368" s="183" t="s">
        <v>179</v>
      </c>
      <c r="E368" s="184" t="s">
        <v>1</v>
      </c>
      <c r="F368" s="185" t="s">
        <v>264</v>
      </c>
      <c r="H368" s="184" t="s">
        <v>1</v>
      </c>
      <c r="I368" s="186"/>
      <c r="L368" s="182"/>
      <c r="M368" s="187"/>
      <c r="N368" s="188"/>
      <c r="O368" s="188"/>
      <c r="P368" s="188"/>
      <c r="Q368" s="188"/>
      <c r="R368" s="188"/>
      <c r="S368" s="188"/>
      <c r="T368" s="189"/>
      <c r="AT368" s="184" t="s">
        <v>179</v>
      </c>
      <c r="AU368" s="184" t="s">
        <v>86</v>
      </c>
      <c r="AV368" s="13" t="s">
        <v>84</v>
      </c>
      <c r="AW368" s="13" t="s">
        <v>32</v>
      </c>
      <c r="AX368" s="13" t="s">
        <v>77</v>
      </c>
      <c r="AY368" s="184" t="s">
        <v>170</v>
      </c>
    </row>
    <row r="369" spans="1:65" s="14" customFormat="1" ht="10.199999999999999">
      <c r="B369" s="190"/>
      <c r="D369" s="183" t="s">
        <v>179</v>
      </c>
      <c r="E369" s="191" t="s">
        <v>1</v>
      </c>
      <c r="F369" s="192" t="s">
        <v>534</v>
      </c>
      <c r="H369" s="193">
        <v>15.3</v>
      </c>
      <c r="I369" s="194"/>
      <c r="L369" s="190"/>
      <c r="M369" s="195"/>
      <c r="N369" s="196"/>
      <c r="O369" s="196"/>
      <c r="P369" s="196"/>
      <c r="Q369" s="196"/>
      <c r="R369" s="196"/>
      <c r="S369" s="196"/>
      <c r="T369" s="197"/>
      <c r="AT369" s="191" t="s">
        <v>179</v>
      </c>
      <c r="AU369" s="191" t="s">
        <v>86</v>
      </c>
      <c r="AV369" s="14" t="s">
        <v>86</v>
      </c>
      <c r="AW369" s="14" t="s">
        <v>32</v>
      </c>
      <c r="AX369" s="14" t="s">
        <v>77</v>
      </c>
      <c r="AY369" s="191" t="s">
        <v>170</v>
      </c>
    </row>
    <row r="370" spans="1:65" s="15" customFormat="1" ht="10.199999999999999">
      <c r="B370" s="198"/>
      <c r="D370" s="183" t="s">
        <v>179</v>
      </c>
      <c r="E370" s="199" t="s">
        <v>1</v>
      </c>
      <c r="F370" s="200" t="s">
        <v>198</v>
      </c>
      <c r="H370" s="201">
        <v>16.38</v>
      </c>
      <c r="I370" s="202"/>
      <c r="L370" s="198"/>
      <c r="M370" s="203"/>
      <c r="N370" s="204"/>
      <c r="O370" s="204"/>
      <c r="P370" s="204"/>
      <c r="Q370" s="204"/>
      <c r="R370" s="204"/>
      <c r="S370" s="204"/>
      <c r="T370" s="205"/>
      <c r="AT370" s="199" t="s">
        <v>179</v>
      </c>
      <c r="AU370" s="199" t="s">
        <v>86</v>
      </c>
      <c r="AV370" s="15" t="s">
        <v>177</v>
      </c>
      <c r="AW370" s="15" t="s">
        <v>32</v>
      </c>
      <c r="AX370" s="15" t="s">
        <v>84</v>
      </c>
      <c r="AY370" s="199" t="s">
        <v>170</v>
      </c>
    </row>
    <row r="371" spans="1:65" s="2" customFormat="1" ht="16.5" customHeight="1">
      <c r="A371" s="33"/>
      <c r="B371" s="167"/>
      <c r="C371" s="168" t="s">
        <v>535</v>
      </c>
      <c r="D371" s="168" t="s">
        <v>173</v>
      </c>
      <c r="E371" s="169" t="s">
        <v>536</v>
      </c>
      <c r="F371" s="170" t="s">
        <v>537</v>
      </c>
      <c r="G371" s="171" t="s">
        <v>184</v>
      </c>
      <c r="H371" s="172">
        <v>16.38</v>
      </c>
      <c r="I371" s="173"/>
      <c r="J371" s="174">
        <f>ROUND(I371*H371,2)</f>
        <v>0</v>
      </c>
      <c r="K371" s="175"/>
      <c r="L371" s="34"/>
      <c r="M371" s="176" t="s">
        <v>1</v>
      </c>
      <c r="N371" s="177" t="s">
        <v>42</v>
      </c>
      <c r="O371" s="59"/>
      <c r="P371" s="178">
        <f>O371*H371</f>
        <v>0</v>
      </c>
      <c r="Q371" s="178">
        <v>1E-4</v>
      </c>
      <c r="R371" s="178">
        <f>Q371*H371</f>
        <v>1.6379999999999999E-3</v>
      </c>
      <c r="S371" s="178">
        <v>0</v>
      </c>
      <c r="T371" s="179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80" t="s">
        <v>273</v>
      </c>
      <c r="AT371" s="180" t="s">
        <v>173</v>
      </c>
      <c r="AU371" s="180" t="s">
        <v>86</v>
      </c>
      <c r="AY371" s="18" t="s">
        <v>170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18" t="s">
        <v>84</v>
      </c>
      <c r="BK371" s="181">
        <f>ROUND(I371*H371,2)</f>
        <v>0</v>
      </c>
      <c r="BL371" s="18" t="s">
        <v>273</v>
      </c>
      <c r="BM371" s="180" t="s">
        <v>538</v>
      </c>
    </row>
    <row r="372" spans="1:65" s="2" customFormat="1" ht="21.75" customHeight="1">
      <c r="A372" s="33"/>
      <c r="B372" s="167"/>
      <c r="C372" s="168" t="s">
        <v>539</v>
      </c>
      <c r="D372" s="168" t="s">
        <v>173</v>
      </c>
      <c r="E372" s="169" t="s">
        <v>540</v>
      </c>
      <c r="F372" s="170" t="s">
        <v>541</v>
      </c>
      <c r="G372" s="171" t="s">
        <v>244</v>
      </c>
      <c r="H372" s="172">
        <v>5.6</v>
      </c>
      <c r="I372" s="173"/>
      <c r="J372" s="174">
        <f>ROUND(I372*H372,2)</f>
        <v>0</v>
      </c>
      <c r="K372" s="175"/>
      <c r="L372" s="34"/>
      <c r="M372" s="176" t="s">
        <v>1</v>
      </c>
      <c r="N372" s="177" t="s">
        <v>42</v>
      </c>
      <c r="O372" s="59"/>
      <c r="P372" s="178">
        <f>O372*H372</f>
        <v>0</v>
      </c>
      <c r="Q372" s="178">
        <v>1.315E-2</v>
      </c>
      <c r="R372" s="178">
        <f>Q372*H372</f>
        <v>7.3639999999999997E-2</v>
      </c>
      <c r="S372" s="178">
        <v>0</v>
      </c>
      <c r="T372" s="179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80" t="s">
        <v>273</v>
      </c>
      <c r="AT372" s="180" t="s">
        <v>173</v>
      </c>
      <c r="AU372" s="180" t="s">
        <v>86</v>
      </c>
      <c r="AY372" s="18" t="s">
        <v>170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18" t="s">
        <v>84</v>
      </c>
      <c r="BK372" s="181">
        <f>ROUND(I372*H372,2)</f>
        <v>0</v>
      </c>
      <c r="BL372" s="18" t="s">
        <v>273</v>
      </c>
      <c r="BM372" s="180" t="s">
        <v>542</v>
      </c>
    </row>
    <row r="373" spans="1:65" s="13" customFormat="1" ht="10.199999999999999">
      <c r="B373" s="182"/>
      <c r="D373" s="183" t="s">
        <v>179</v>
      </c>
      <c r="E373" s="184" t="s">
        <v>1</v>
      </c>
      <c r="F373" s="185" t="s">
        <v>543</v>
      </c>
      <c r="H373" s="184" t="s">
        <v>1</v>
      </c>
      <c r="I373" s="186"/>
      <c r="L373" s="182"/>
      <c r="M373" s="187"/>
      <c r="N373" s="188"/>
      <c r="O373" s="188"/>
      <c r="P373" s="188"/>
      <c r="Q373" s="188"/>
      <c r="R373" s="188"/>
      <c r="S373" s="188"/>
      <c r="T373" s="189"/>
      <c r="AT373" s="184" t="s">
        <v>179</v>
      </c>
      <c r="AU373" s="184" t="s">
        <v>86</v>
      </c>
      <c r="AV373" s="13" t="s">
        <v>84</v>
      </c>
      <c r="AW373" s="13" t="s">
        <v>32</v>
      </c>
      <c r="AX373" s="13" t="s">
        <v>77</v>
      </c>
      <c r="AY373" s="184" t="s">
        <v>170</v>
      </c>
    </row>
    <row r="374" spans="1:65" s="14" customFormat="1" ht="10.199999999999999">
      <c r="B374" s="190"/>
      <c r="D374" s="183" t="s">
        <v>179</v>
      </c>
      <c r="E374" s="191" t="s">
        <v>1</v>
      </c>
      <c r="F374" s="192" t="s">
        <v>544</v>
      </c>
      <c r="H374" s="193">
        <v>5.6</v>
      </c>
      <c r="I374" s="194"/>
      <c r="L374" s="190"/>
      <c r="M374" s="195"/>
      <c r="N374" s="196"/>
      <c r="O374" s="196"/>
      <c r="P374" s="196"/>
      <c r="Q374" s="196"/>
      <c r="R374" s="196"/>
      <c r="S374" s="196"/>
      <c r="T374" s="197"/>
      <c r="AT374" s="191" t="s">
        <v>179</v>
      </c>
      <c r="AU374" s="191" t="s">
        <v>86</v>
      </c>
      <c r="AV374" s="14" t="s">
        <v>86</v>
      </c>
      <c r="AW374" s="14" t="s">
        <v>32</v>
      </c>
      <c r="AX374" s="14" t="s">
        <v>84</v>
      </c>
      <c r="AY374" s="191" t="s">
        <v>170</v>
      </c>
    </row>
    <row r="375" spans="1:65" s="2" customFormat="1" ht="21.75" customHeight="1">
      <c r="A375" s="33"/>
      <c r="B375" s="167"/>
      <c r="C375" s="168" t="s">
        <v>545</v>
      </c>
      <c r="D375" s="168" t="s">
        <v>173</v>
      </c>
      <c r="E375" s="169" t="s">
        <v>546</v>
      </c>
      <c r="F375" s="170" t="s">
        <v>547</v>
      </c>
      <c r="G375" s="171" t="s">
        <v>190</v>
      </c>
      <c r="H375" s="172">
        <v>0.90800000000000003</v>
      </c>
      <c r="I375" s="173"/>
      <c r="J375" s="174">
        <f>ROUND(I375*H375,2)</f>
        <v>0</v>
      </c>
      <c r="K375" s="175"/>
      <c r="L375" s="34"/>
      <c r="M375" s="176" t="s">
        <v>1</v>
      </c>
      <c r="N375" s="177" t="s">
        <v>42</v>
      </c>
      <c r="O375" s="59"/>
      <c r="P375" s="178">
        <f>O375*H375</f>
        <v>0</v>
      </c>
      <c r="Q375" s="178">
        <v>0</v>
      </c>
      <c r="R375" s="178">
        <f>Q375*H375</f>
        <v>0</v>
      </c>
      <c r="S375" s="178">
        <v>0</v>
      </c>
      <c r="T375" s="179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80" t="s">
        <v>273</v>
      </c>
      <c r="AT375" s="180" t="s">
        <v>173</v>
      </c>
      <c r="AU375" s="180" t="s">
        <v>86</v>
      </c>
      <c r="AY375" s="18" t="s">
        <v>170</v>
      </c>
      <c r="BE375" s="181">
        <f>IF(N375="základní",J375,0)</f>
        <v>0</v>
      </c>
      <c r="BF375" s="181">
        <f>IF(N375="snížená",J375,0)</f>
        <v>0</v>
      </c>
      <c r="BG375" s="181">
        <f>IF(N375="zákl. přenesená",J375,0)</f>
        <v>0</v>
      </c>
      <c r="BH375" s="181">
        <f>IF(N375="sníž. přenesená",J375,0)</f>
        <v>0</v>
      </c>
      <c r="BI375" s="181">
        <f>IF(N375="nulová",J375,0)</f>
        <v>0</v>
      </c>
      <c r="BJ375" s="18" t="s">
        <v>84</v>
      </c>
      <c r="BK375" s="181">
        <f>ROUND(I375*H375,2)</f>
        <v>0</v>
      </c>
      <c r="BL375" s="18" t="s">
        <v>273</v>
      </c>
      <c r="BM375" s="180" t="s">
        <v>548</v>
      </c>
    </row>
    <row r="376" spans="1:65" s="12" customFormat="1" ht="22.8" customHeight="1">
      <c r="B376" s="154"/>
      <c r="D376" s="155" t="s">
        <v>76</v>
      </c>
      <c r="E376" s="165" t="s">
        <v>549</v>
      </c>
      <c r="F376" s="165" t="s">
        <v>550</v>
      </c>
      <c r="I376" s="157"/>
      <c r="J376" s="166">
        <f>BK376</f>
        <v>0</v>
      </c>
      <c r="L376" s="154"/>
      <c r="M376" s="159"/>
      <c r="N376" s="160"/>
      <c r="O376" s="160"/>
      <c r="P376" s="161">
        <f>SUM(P377:P394)</f>
        <v>0</v>
      </c>
      <c r="Q376" s="160"/>
      <c r="R376" s="161">
        <f>SUM(R377:R394)</f>
        <v>0.18100000000000002</v>
      </c>
      <c r="S376" s="160"/>
      <c r="T376" s="162">
        <f>SUM(T377:T394)</f>
        <v>0</v>
      </c>
      <c r="AR376" s="155" t="s">
        <v>86</v>
      </c>
      <c r="AT376" s="163" t="s">
        <v>76</v>
      </c>
      <c r="AU376" s="163" t="s">
        <v>84</v>
      </c>
      <c r="AY376" s="155" t="s">
        <v>170</v>
      </c>
      <c r="BK376" s="164">
        <f>SUM(BK377:BK394)</f>
        <v>0</v>
      </c>
    </row>
    <row r="377" spans="1:65" s="2" customFormat="1" ht="21.75" customHeight="1">
      <c r="A377" s="33"/>
      <c r="B377" s="167"/>
      <c r="C377" s="168" t="s">
        <v>551</v>
      </c>
      <c r="D377" s="168" t="s">
        <v>173</v>
      </c>
      <c r="E377" s="169" t="s">
        <v>552</v>
      </c>
      <c r="F377" s="170" t="s">
        <v>553</v>
      </c>
      <c r="G377" s="171" t="s">
        <v>297</v>
      </c>
      <c r="H377" s="172">
        <v>8</v>
      </c>
      <c r="I377" s="173"/>
      <c r="J377" s="174">
        <f>ROUND(I377*H377,2)</f>
        <v>0</v>
      </c>
      <c r="K377" s="175"/>
      <c r="L377" s="34"/>
      <c r="M377" s="176" t="s">
        <v>1</v>
      </c>
      <c r="N377" s="177" t="s">
        <v>42</v>
      </c>
      <c r="O377" s="59"/>
      <c r="P377" s="178">
        <f>O377*H377</f>
        <v>0</v>
      </c>
      <c r="Q377" s="178">
        <v>0</v>
      </c>
      <c r="R377" s="178">
        <f>Q377*H377</f>
        <v>0</v>
      </c>
      <c r="S377" s="178">
        <v>0</v>
      </c>
      <c r="T377" s="179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80" t="s">
        <v>273</v>
      </c>
      <c r="AT377" s="180" t="s">
        <v>173</v>
      </c>
      <c r="AU377" s="180" t="s">
        <v>86</v>
      </c>
      <c r="AY377" s="18" t="s">
        <v>170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18" t="s">
        <v>84</v>
      </c>
      <c r="BK377" s="181">
        <f>ROUND(I377*H377,2)</f>
        <v>0</v>
      </c>
      <c r="BL377" s="18" t="s">
        <v>273</v>
      </c>
      <c r="BM377" s="180" t="s">
        <v>554</v>
      </c>
    </row>
    <row r="378" spans="1:65" s="14" customFormat="1" ht="10.199999999999999">
      <c r="B378" s="190"/>
      <c r="D378" s="183" t="s">
        <v>179</v>
      </c>
      <c r="E378" s="191" t="s">
        <v>1</v>
      </c>
      <c r="F378" s="192" t="s">
        <v>555</v>
      </c>
      <c r="H378" s="193">
        <v>8</v>
      </c>
      <c r="I378" s="194"/>
      <c r="L378" s="190"/>
      <c r="M378" s="195"/>
      <c r="N378" s="196"/>
      <c r="O378" s="196"/>
      <c r="P378" s="196"/>
      <c r="Q378" s="196"/>
      <c r="R378" s="196"/>
      <c r="S378" s="196"/>
      <c r="T378" s="197"/>
      <c r="AT378" s="191" t="s">
        <v>179</v>
      </c>
      <c r="AU378" s="191" t="s">
        <v>86</v>
      </c>
      <c r="AV378" s="14" t="s">
        <v>86</v>
      </c>
      <c r="AW378" s="14" t="s">
        <v>32</v>
      </c>
      <c r="AX378" s="14" t="s">
        <v>84</v>
      </c>
      <c r="AY378" s="191" t="s">
        <v>170</v>
      </c>
    </row>
    <row r="379" spans="1:65" s="2" customFormat="1" ht="21.75" customHeight="1">
      <c r="A379" s="33"/>
      <c r="B379" s="167"/>
      <c r="C379" s="168" t="s">
        <v>556</v>
      </c>
      <c r="D379" s="168" t="s">
        <v>173</v>
      </c>
      <c r="E379" s="169" t="s">
        <v>557</v>
      </c>
      <c r="F379" s="170" t="s">
        <v>558</v>
      </c>
      <c r="G379" s="171" t="s">
        <v>297</v>
      </c>
      <c r="H379" s="172">
        <v>2</v>
      </c>
      <c r="I379" s="173"/>
      <c r="J379" s="174">
        <f t="shared" ref="J379:J394" si="0">ROUND(I379*H379,2)</f>
        <v>0</v>
      </c>
      <c r="K379" s="175"/>
      <c r="L379" s="34"/>
      <c r="M379" s="176" t="s">
        <v>1</v>
      </c>
      <c r="N379" s="177" t="s">
        <v>42</v>
      </c>
      <c r="O379" s="59"/>
      <c r="P379" s="178">
        <f t="shared" ref="P379:P394" si="1">O379*H379</f>
        <v>0</v>
      </c>
      <c r="Q379" s="178">
        <v>0</v>
      </c>
      <c r="R379" s="178">
        <f t="shared" ref="R379:R394" si="2">Q379*H379</f>
        <v>0</v>
      </c>
      <c r="S379" s="178">
        <v>0</v>
      </c>
      <c r="T379" s="179">
        <f t="shared" ref="T379:T394" si="3"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80" t="s">
        <v>273</v>
      </c>
      <c r="AT379" s="180" t="s">
        <v>173</v>
      </c>
      <c r="AU379" s="180" t="s">
        <v>86</v>
      </c>
      <c r="AY379" s="18" t="s">
        <v>170</v>
      </c>
      <c r="BE379" s="181">
        <f t="shared" ref="BE379:BE394" si="4">IF(N379="základní",J379,0)</f>
        <v>0</v>
      </c>
      <c r="BF379" s="181">
        <f t="shared" ref="BF379:BF394" si="5">IF(N379="snížená",J379,0)</f>
        <v>0</v>
      </c>
      <c r="BG379" s="181">
        <f t="shared" ref="BG379:BG394" si="6">IF(N379="zákl. přenesená",J379,0)</f>
        <v>0</v>
      </c>
      <c r="BH379" s="181">
        <f t="shared" ref="BH379:BH394" si="7">IF(N379="sníž. přenesená",J379,0)</f>
        <v>0</v>
      </c>
      <c r="BI379" s="181">
        <f t="shared" ref="BI379:BI394" si="8">IF(N379="nulová",J379,0)</f>
        <v>0</v>
      </c>
      <c r="BJ379" s="18" t="s">
        <v>84</v>
      </c>
      <c r="BK379" s="181">
        <f t="shared" ref="BK379:BK394" si="9">ROUND(I379*H379,2)</f>
        <v>0</v>
      </c>
      <c r="BL379" s="18" t="s">
        <v>273</v>
      </c>
      <c r="BM379" s="180" t="s">
        <v>559</v>
      </c>
    </row>
    <row r="380" spans="1:65" s="2" customFormat="1" ht="21.75" customHeight="1">
      <c r="A380" s="33"/>
      <c r="B380" s="167"/>
      <c r="C380" s="168" t="s">
        <v>560</v>
      </c>
      <c r="D380" s="168" t="s">
        <v>173</v>
      </c>
      <c r="E380" s="169" t="s">
        <v>561</v>
      </c>
      <c r="F380" s="170" t="s">
        <v>562</v>
      </c>
      <c r="G380" s="171" t="s">
        <v>297</v>
      </c>
      <c r="H380" s="172">
        <v>2</v>
      </c>
      <c r="I380" s="173"/>
      <c r="J380" s="174">
        <f t="shared" si="0"/>
        <v>0</v>
      </c>
      <c r="K380" s="175"/>
      <c r="L380" s="34"/>
      <c r="M380" s="176" t="s">
        <v>1</v>
      </c>
      <c r="N380" s="177" t="s">
        <v>42</v>
      </c>
      <c r="O380" s="59"/>
      <c r="P380" s="178">
        <f t="shared" si="1"/>
        <v>0</v>
      </c>
      <c r="Q380" s="178">
        <v>0</v>
      </c>
      <c r="R380" s="178">
        <f t="shared" si="2"/>
        <v>0</v>
      </c>
      <c r="S380" s="178">
        <v>0</v>
      </c>
      <c r="T380" s="179">
        <f t="shared" si="3"/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80" t="s">
        <v>273</v>
      </c>
      <c r="AT380" s="180" t="s">
        <v>173</v>
      </c>
      <c r="AU380" s="180" t="s">
        <v>86</v>
      </c>
      <c r="AY380" s="18" t="s">
        <v>170</v>
      </c>
      <c r="BE380" s="181">
        <f t="shared" si="4"/>
        <v>0</v>
      </c>
      <c r="BF380" s="181">
        <f t="shared" si="5"/>
        <v>0</v>
      </c>
      <c r="BG380" s="181">
        <f t="shared" si="6"/>
        <v>0</v>
      </c>
      <c r="BH380" s="181">
        <f t="shared" si="7"/>
        <v>0</v>
      </c>
      <c r="BI380" s="181">
        <f t="shared" si="8"/>
        <v>0</v>
      </c>
      <c r="BJ380" s="18" t="s">
        <v>84</v>
      </c>
      <c r="BK380" s="181">
        <f t="shared" si="9"/>
        <v>0</v>
      </c>
      <c r="BL380" s="18" t="s">
        <v>273</v>
      </c>
      <c r="BM380" s="180" t="s">
        <v>563</v>
      </c>
    </row>
    <row r="381" spans="1:65" s="2" customFormat="1" ht="21.75" customHeight="1">
      <c r="A381" s="33"/>
      <c r="B381" s="167"/>
      <c r="C381" s="168" t="s">
        <v>564</v>
      </c>
      <c r="D381" s="168" t="s">
        <v>173</v>
      </c>
      <c r="E381" s="169" t="s">
        <v>565</v>
      </c>
      <c r="F381" s="170" t="s">
        <v>566</v>
      </c>
      <c r="G381" s="171" t="s">
        <v>297</v>
      </c>
      <c r="H381" s="172">
        <v>1</v>
      </c>
      <c r="I381" s="173"/>
      <c r="J381" s="174">
        <f t="shared" si="0"/>
        <v>0</v>
      </c>
      <c r="K381" s="175"/>
      <c r="L381" s="34"/>
      <c r="M381" s="176" t="s">
        <v>1</v>
      </c>
      <c r="N381" s="177" t="s">
        <v>42</v>
      </c>
      <c r="O381" s="59"/>
      <c r="P381" s="178">
        <f t="shared" si="1"/>
        <v>0</v>
      </c>
      <c r="Q381" s="178">
        <v>0</v>
      </c>
      <c r="R381" s="178">
        <f t="shared" si="2"/>
        <v>0</v>
      </c>
      <c r="S381" s="178">
        <v>0</v>
      </c>
      <c r="T381" s="179">
        <f t="shared" si="3"/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80" t="s">
        <v>273</v>
      </c>
      <c r="AT381" s="180" t="s">
        <v>173</v>
      </c>
      <c r="AU381" s="180" t="s">
        <v>86</v>
      </c>
      <c r="AY381" s="18" t="s">
        <v>170</v>
      </c>
      <c r="BE381" s="181">
        <f t="shared" si="4"/>
        <v>0</v>
      </c>
      <c r="BF381" s="181">
        <f t="shared" si="5"/>
        <v>0</v>
      </c>
      <c r="BG381" s="181">
        <f t="shared" si="6"/>
        <v>0</v>
      </c>
      <c r="BH381" s="181">
        <f t="shared" si="7"/>
        <v>0</v>
      </c>
      <c r="BI381" s="181">
        <f t="shared" si="8"/>
        <v>0</v>
      </c>
      <c r="BJ381" s="18" t="s">
        <v>84</v>
      </c>
      <c r="BK381" s="181">
        <f t="shared" si="9"/>
        <v>0</v>
      </c>
      <c r="BL381" s="18" t="s">
        <v>273</v>
      </c>
      <c r="BM381" s="180" t="s">
        <v>567</v>
      </c>
    </row>
    <row r="382" spans="1:65" s="2" customFormat="1" ht="21.75" customHeight="1">
      <c r="A382" s="33"/>
      <c r="B382" s="167"/>
      <c r="C382" s="206" t="s">
        <v>568</v>
      </c>
      <c r="D382" s="206" t="s">
        <v>199</v>
      </c>
      <c r="E382" s="207" t="s">
        <v>569</v>
      </c>
      <c r="F382" s="208" t="s">
        <v>570</v>
      </c>
      <c r="G382" s="209" t="s">
        <v>297</v>
      </c>
      <c r="H382" s="210">
        <v>2</v>
      </c>
      <c r="I382" s="211"/>
      <c r="J382" s="212">
        <f t="shared" si="0"/>
        <v>0</v>
      </c>
      <c r="K382" s="213"/>
      <c r="L382" s="214"/>
      <c r="M382" s="215" t="s">
        <v>1</v>
      </c>
      <c r="N382" s="216" t="s">
        <v>42</v>
      </c>
      <c r="O382" s="59"/>
      <c r="P382" s="178">
        <f t="shared" si="1"/>
        <v>0</v>
      </c>
      <c r="Q382" s="178">
        <v>1.38E-2</v>
      </c>
      <c r="R382" s="178">
        <f t="shared" si="2"/>
        <v>2.76E-2</v>
      </c>
      <c r="S382" s="178">
        <v>0</v>
      </c>
      <c r="T382" s="179">
        <f t="shared" si="3"/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80" t="s">
        <v>355</v>
      </c>
      <c r="AT382" s="180" t="s">
        <v>199</v>
      </c>
      <c r="AU382" s="180" t="s">
        <v>86</v>
      </c>
      <c r="AY382" s="18" t="s">
        <v>170</v>
      </c>
      <c r="BE382" s="181">
        <f t="shared" si="4"/>
        <v>0</v>
      </c>
      <c r="BF382" s="181">
        <f t="shared" si="5"/>
        <v>0</v>
      </c>
      <c r="BG382" s="181">
        <f t="shared" si="6"/>
        <v>0</v>
      </c>
      <c r="BH382" s="181">
        <f t="shared" si="7"/>
        <v>0</v>
      </c>
      <c r="BI382" s="181">
        <f t="shared" si="8"/>
        <v>0</v>
      </c>
      <c r="BJ382" s="18" t="s">
        <v>84</v>
      </c>
      <c r="BK382" s="181">
        <f t="shared" si="9"/>
        <v>0</v>
      </c>
      <c r="BL382" s="18" t="s">
        <v>273</v>
      </c>
      <c r="BM382" s="180" t="s">
        <v>571</v>
      </c>
    </row>
    <row r="383" spans="1:65" s="2" customFormat="1" ht="21.75" customHeight="1">
      <c r="A383" s="33"/>
      <c r="B383" s="167"/>
      <c r="C383" s="206" t="s">
        <v>572</v>
      </c>
      <c r="D383" s="206" t="s">
        <v>199</v>
      </c>
      <c r="E383" s="207" t="s">
        <v>573</v>
      </c>
      <c r="F383" s="208" t="s">
        <v>574</v>
      </c>
      <c r="G383" s="209" t="s">
        <v>297</v>
      </c>
      <c r="H383" s="210">
        <v>2</v>
      </c>
      <c r="I383" s="211"/>
      <c r="J383" s="212">
        <f t="shared" si="0"/>
        <v>0</v>
      </c>
      <c r="K383" s="213"/>
      <c r="L383" s="214"/>
      <c r="M383" s="215" t="s">
        <v>1</v>
      </c>
      <c r="N383" s="216" t="s">
        <v>42</v>
      </c>
      <c r="O383" s="59"/>
      <c r="P383" s="178">
        <f t="shared" si="1"/>
        <v>0</v>
      </c>
      <c r="Q383" s="178">
        <v>1.38E-2</v>
      </c>
      <c r="R383" s="178">
        <f t="shared" si="2"/>
        <v>2.76E-2</v>
      </c>
      <c r="S383" s="178">
        <v>0</v>
      </c>
      <c r="T383" s="179">
        <f t="shared" si="3"/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80" t="s">
        <v>355</v>
      </c>
      <c r="AT383" s="180" t="s">
        <v>199</v>
      </c>
      <c r="AU383" s="180" t="s">
        <v>86</v>
      </c>
      <c r="AY383" s="18" t="s">
        <v>170</v>
      </c>
      <c r="BE383" s="181">
        <f t="shared" si="4"/>
        <v>0</v>
      </c>
      <c r="BF383" s="181">
        <f t="shared" si="5"/>
        <v>0</v>
      </c>
      <c r="BG383" s="181">
        <f t="shared" si="6"/>
        <v>0</v>
      </c>
      <c r="BH383" s="181">
        <f t="shared" si="7"/>
        <v>0</v>
      </c>
      <c r="BI383" s="181">
        <f t="shared" si="8"/>
        <v>0</v>
      </c>
      <c r="BJ383" s="18" t="s">
        <v>84</v>
      </c>
      <c r="BK383" s="181">
        <f t="shared" si="9"/>
        <v>0</v>
      </c>
      <c r="BL383" s="18" t="s">
        <v>273</v>
      </c>
      <c r="BM383" s="180" t="s">
        <v>575</v>
      </c>
    </row>
    <row r="384" spans="1:65" s="2" customFormat="1" ht="21.75" customHeight="1">
      <c r="A384" s="33"/>
      <c r="B384" s="167"/>
      <c r="C384" s="206" t="s">
        <v>576</v>
      </c>
      <c r="D384" s="206" t="s">
        <v>199</v>
      </c>
      <c r="E384" s="207" t="s">
        <v>577</v>
      </c>
      <c r="F384" s="208" t="s">
        <v>578</v>
      </c>
      <c r="G384" s="209" t="s">
        <v>297</v>
      </c>
      <c r="H384" s="210">
        <v>1</v>
      </c>
      <c r="I384" s="211"/>
      <c r="J384" s="212">
        <f t="shared" si="0"/>
        <v>0</v>
      </c>
      <c r="K384" s="213"/>
      <c r="L384" s="214"/>
      <c r="M384" s="215" t="s">
        <v>1</v>
      </c>
      <c r="N384" s="216" t="s">
        <v>42</v>
      </c>
      <c r="O384" s="59"/>
      <c r="P384" s="178">
        <f t="shared" si="1"/>
        <v>0</v>
      </c>
      <c r="Q384" s="178">
        <v>1.38E-2</v>
      </c>
      <c r="R384" s="178">
        <f t="shared" si="2"/>
        <v>1.38E-2</v>
      </c>
      <c r="S384" s="178">
        <v>0</v>
      </c>
      <c r="T384" s="179">
        <f t="shared" si="3"/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80" t="s">
        <v>355</v>
      </c>
      <c r="AT384" s="180" t="s">
        <v>199</v>
      </c>
      <c r="AU384" s="180" t="s">
        <v>86</v>
      </c>
      <c r="AY384" s="18" t="s">
        <v>170</v>
      </c>
      <c r="BE384" s="181">
        <f t="shared" si="4"/>
        <v>0</v>
      </c>
      <c r="BF384" s="181">
        <f t="shared" si="5"/>
        <v>0</v>
      </c>
      <c r="BG384" s="181">
        <f t="shared" si="6"/>
        <v>0</v>
      </c>
      <c r="BH384" s="181">
        <f t="shared" si="7"/>
        <v>0</v>
      </c>
      <c r="BI384" s="181">
        <f t="shared" si="8"/>
        <v>0</v>
      </c>
      <c r="BJ384" s="18" t="s">
        <v>84</v>
      </c>
      <c r="BK384" s="181">
        <f t="shared" si="9"/>
        <v>0</v>
      </c>
      <c r="BL384" s="18" t="s">
        <v>273</v>
      </c>
      <c r="BM384" s="180" t="s">
        <v>579</v>
      </c>
    </row>
    <row r="385" spans="1:65" s="2" customFormat="1" ht="21.75" customHeight="1">
      <c r="A385" s="33"/>
      <c r="B385" s="167"/>
      <c r="C385" s="206" t="s">
        <v>580</v>
      </c>
      <c r="D385" s="206" t="s">
        <v>199</v>
      </c>
      <c r="E385" s="207" t="s">
        <v>581</v>
      </c>
      <c r="F385" s="208" t="s">
        <v>582</v>
      </c>
      <c r="G385" s="209" t="s">
        <v>297</v>
      </c>
      <c r="H385" s="210">
        <v>2</v>
      </c>
      <c r="I385" s="211"/>
      <c r="J385" s="212">
        <f t="shared" si="0"/>
        <v>0</v>
      </c>
      <c r="K385" s="213"/>
      <c r="L385" s="214"/>
      <c r="M385" s="215" t="s">
        <v>1</v>
      </c>
      <c r="N385" s="216" t="s">
        <v>42</v>
      </c>
      <c r="O385" s="59"/>
      <c r="P385" s="178">
        <f t="shared" si="1"/>
        <v>0</v>
      </c>
      <c r="Q385" s="178">
        <v>1.38E-2</v>
      </c>
      <c r="R385" s="178">
        <f t="shared" si="2"/>
        <v>2.76E-2</v>
      </c>
      <c r="S385" s="178">
        <v>0</v>
      </c>
      <c r="T385" s="179">
        <f t="shared" si="3"/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80" t="s">
        <v>355</v>
      </c>
      <c r="AT385" s="180" t="s">
        <v>199</v>
      </c>
      <c r="AU385" s="180" t="s">
        <v>86</v>
      </c>
      <c r="AY385" s="18" t="s">
        <v>170</v>
      </c>
      <c r="BE385" s="181">
        <f t="shared" si="4"/>
        <v>0</v>
      </c>
      <c r="BF385" s="181">
        <f t="shared" si="5"/>
        <v>0</v>
      </c>
      <c r="BG385" s="181">
        <f t="shared" si="6"/>
        <v>0</v>
      </c>
      <c r="BH385" s="181">
        <f t="shared" si="7"/>
        <v>0</v>
      </c>
      <c r="BI385" s="181">
        <f t="shared" si="8"/>
        <v>0</v>
      </c>
      <c r="BJ385" s="18" t="s">
        <v>84</v>
      </c>
      <c r="BK385" s="181">
        <f t="shared" si="9"/>
        <v>0</v>
      </c>
      <c r="BL385" s="18" t="s">
        <v>273</v>
      </c>
      <c r="BM385" s="180" t="s">
        <v>583</v>
      </c>
    </row>
    <row r="386" spans="1:65" s="2" customFormat="1" ht="21.75" customHeight="1">
      <c r="A386" s="33"/>
      <c r="B386" s="167"/>
      <c r="C386" s="206" t="s">
        <v>584</v>
      </c>
      <c r="D386" s="206" t="s">
        <v>199</v>
      </c>
      <c r="E386" s="207" t="s">
        <v>585</v>
      </c>
      <c r="F386" s="208" t="s">
        <v>586</v>
      </c>
      <c r="G386" s="209" t="s">
        <v>297</v>
      </c>
      <c r="H386" s="210">
        <v>1</v>
      </c>
      <c r="I386" s="211"/>
      <c r="J386" s="212">
        <f t="shared" si="0"/>
        <v>0</v>
      </c>
      <c r="K386" s="213"/>
      <c r="L386" s="214"/>
      <c r="M386" s="215" t="s">
        <v>1</v>
      </c>
      <c r="N386" s="216" t="s">
        <v>42</v>
      </c>
      <c r="O386" s="59"/>
      <c r="P386" s="178">
        <f t="shared" si="1"/>
        <v>0</v>
      </c>
      <c r="Q386" s="178">
        <v>1.38E-2</v>
      </c>
      <c r="R386" s="178">
        <f t="shared" si="2"/>
        <v>1.38E-2</v>
      </c>
      <c r="S386" s="178">
        <v>0</v>
      </c>
      <c r="T386" s="179">
        <f t="shared" si="3"/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80" t="s">
        <v>355</v>
      </c>
      <c r="AT386" s="180" t="s">
        <v>199</v>
      </c>
      <c r="AU386" s="180" t="s">
        <v>86</v>
      </c>
      <c r="AY386" s="18" t="s">
        <v>170</v>
      </c>
      <c r="BE386" s="181">
        <f t="shared" si="4"/>
        <v>0</v>
      </c>
      <c r="BF386" s="181">
        <f t="shared" si="5"/>
        <v>0</v>
      </c>
      <c r="BG386" s="181">
        <f t="shared" si="6"/>
        <v>0</v>
      </c>
      <c r="BH386" s="181">
        <f t="shared" si="7"/>
        <v>0</v>
      </c>
      <c r="BI386" s="181">
        <f t="shared" si="8"/>
        <v>0</v>
      </c>
      <c r="BJ386" s="18" t="s">
        <v>84</v>
      </c>
      <c r="BK386" s="181">
        <f t="shared" si="9"/>
        <v>0</v>
      </c>
      <c r="BL386" s="18" t="s">
        <v>273</v>
      </c>
      <c r="BM386" s="180" t="s">
        <v>587</v>
      </c>
    </row>
    <row r="387" spans="1:65" s="2" customFormat="1" ht="21.75" customHeight="1">
      <c r="A387" s="33"/>
      <c r="B387" s="167"/>
      <c r="C387" s="206" t="s">
        <v>588</v>
      </c>
      <c r="D387" s="206" t="s">
        <v>199</v>
      </c>
      <c r="E387" s="207" t="s">
        <v>589</v>
      </c>
      <c r="F387" s="208" t="s">
        <v>590</v>
      </c>
      <c r="G387" s="209" t="s">
        <v>297</v>
      </c>
      <c r="H387" s="210">
        <v>1</v>
      </c>
      <c r="I387" s="211"/>
      <c r="J387" s="212">
        <f t="shared" si="0"/>
        <v>0</v>
      </c>
      <c r="K387" s="213"/>
      <c r="L387" s="214"/>
      <c r="M387" s="215" t="s">
        <v>1</v>
      </c>
      <c r="N387" s="216" t="s">
        <v>42</v>
      </c>
      <c r="O387" s="59"/>
      <c r="P387" s="178">
        <f t="shared" si="1"/>
        <v>0</v>
      </c>
      <c r="Q387" s="178">
        <v>1.38E-2</v>
      </c>
      <c r="R387" s="178">
        <f t="shared" si="2"/>
        <v>1.38E-2</v>
      </c>
      <c r="S387" s="178">
        <v>0</v>
      </c>
      <c r="T387" s="179">
        <f t="shared" si="3"/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80" t="s">
        <v>355</v>
      </c>
      <c r="AT387" s="180" t="s">
        <v>199</v>
      </c>
      <c r="AU387" s="180" t="s">
        <v>86</v>
      </c>
      <c r="AY387" s="18" t="s">
        <v>170</v>
      </c>
      <c r="BE387" s="181">
        <f t="shared" si="4"/>
        <v>0</v>
      </c>
      <c r="BF387" s="181">
        <f t="shared" si="5"/>
        <v>0</v>
      </c>
      <c r="BG387" s="181">
        <f t="shared" si="6"/>
        <v>0</v>
      </c>
      <c r="BH387" s="181">
        <f t="shared" si="7"/>
        <v>0</v>
      </c>
      <c r="BI387" s="181">
        <f t="shared" si="8"/>
        <v>0</v>
      </c>
      <c r="BJ387" s="18" t="s">
        <v>84</v>
      </c>
      <c r="BK387" s="181">
        <f t="shared" si="9"/>
        <v>0</v>
      </c>
      <c r="BL387" s="18" t="s">
        <v>273</v>
      </c>
      <c r="BM387" s="180" t="s">
        <v>591</v>
      </c>
    </row>
    <row r="388" spans="1:65" s="2" customFormat="1" ht="21.75" customHeight="1">
      <c r="A388" s="33"/>
      <c r="B388" s="167"/>
      <c r="C388" s="206" t="s">
        <v>592</v>
      </c>
      <c r="D388" s="206" t="s">
        <v>199</v>
      </c>
      <c r="E388" s="207" t="s">
        <v>593</v>
      </c>
      <c r="F388" s="208" t="s">
        <v>594</v>
      </c>
      <c r="G388" s="209" t="s">
        <v>297</v>
      </c>
      <c r="H388" s="210">
        <v>1</v>
      </c>
      <c r="I388" s="211"/>
      <c r="J388" s="212">
        <f t="shared" si="0"/>
        <v>0</v>
      </c>
      <c r="K388" s="213"/>
      <c r="L388" s="214"/>
      <c r="M388" s="215" t="s">
        <v>1</v>
      </c>
      <c r="N388" s="216" t="s">
        <v>42</v>
      </c>
      <c r="O388" s="59"/>
      <c r="P388" s="178">
        <f t="shared" si="1"/>
        <v>0</v>
      </c>
      <c r="Q388" s="178">
        <v>1.38E-2</v>
      </c>
      <c r="R388" s="178">
        <f t="shared" si="2"/>
        <v>1.38E-2</v>
      </c>
      <c r="S388" s="178">
        <v>0</v>
      </c>
      <c r="T388" s="179">
        <f t="shared" si="3"/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80" t="s">
        <v>355</v>
      </c>
      <c r="AT388" s="180" t="s">
        <v>199</v>
      </c>
      <c r="AU388" s="180" t="s">
        <v>86</v>
      </c>
      <c r="AY388" s="18" t="s">
        <v>170</v>
      </c>
      <c r="BE388" s="181">
        <f t="shared" si="4"/>
        <v>0</v>
      </c>
      <c r="BF388" s="181">
        <f t="shared" si="5"/>
        <v>0</v>
      </c>
      <c r="BG388" s="181">
        <f t="shared" si="6"/>
        <v>0</v>
      </c>
      <c r="BH388" s="181">
        <f t="shared" si="7"/>
        <v>0</v>
      </c>
      <c r="BI388" s="181">
        <f t="shared" si="8"/>
        <v>0</v>
      </c>
      <c r="BJ388" s="18" t="s">
        <v>84</v>
      </c>
      <c r="BK388" s="181">
        <f t="shared" si="9"/>
        <v>0</v>
      </c>
      <c r="BL388" s="18" t="s">
        <v>273</v>
      </c>
      <c r="BM388" s="180" t="s">
        <v>595</v>
      </c>
    </row>
    <row r="389" spans="1:65" s="2" customFormat="1" ht="21.75" customHeight="1">
      <c r="A389" s="33"/>
      <c r="B389" s="167"/>
      <c r="C389" s="206" t="s">
        <v>596</v>
      </c>
      <c r="D389" s="206" t="s">
        <v>199</v>
      </c>
      <c r="E389" s="207" t="s">
        <v>597</v>
      </c>
      <c r="F389" s="208" t="s">
        <v>598</v>
      </c>
      <c r="G389" s="209" t="s">
        <v>297</v>
      </c>
      <c r="H389" s="210">
        <v>1</v>
      </c>
      <c r="I389" s="211"/>
      <c r="J389" s="212">
        <f t="shared" si="0"/>
        <v>0</v>
      </c>
      <c r="K389" s="213"/>
      <c r="L389" s="214"/>
      <c r="M389" s="215" t="s">
        <v>1</v>
      </c>
      <c r="N389" s="216" t="s">
        <v>42</v>
      </c>
      <c r="O389" s="59"/>
      <c r="P389" s="178">
        <f t="shared" si="1"/>
        <v>0</v>
      </c>
      <c r="Q389" s="178">
        <v>1.38E-2</v>
      </c>
      <c r="R389" s="178">
        <f t="shared" si="2"/>
        <v>1.38E-2</v>
      </c>
      <c r="S389" s="178">
        <v>0</v>
      </c>
      <c r="T389" s="179">
        <f t="shared" si="3"/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80" t="s">
        <v>355</v>
      </c>
      <c r="AT389" s="180" t="s">
        <v>199</v>
      </c>
      <c r="AU389" s="180" t="s">
        <v>86</v>
      </c>
      <c r="AY389" s="18" t="s">
        <v>170</v>
      </c>
      <c r="BE389" s="181">
        <f t="shared" si="4"/>
        <v>0</v>
      </c>
      <c r="BF389" s="181">
        <f t="shared" si="5"/>
        <v>0</v>
      </c>
      <c r="BG389" s="181">
        <f t="shared" si="6"/>
        <v>0</v>
      </c>
      <c r="BH389" s="181">
        <f t="shared" si="7"/>
        <v>0</v>
      </c>
      <c r="BI389" s="181">
        <f t="shared" si="8"/>
        <v>0</v>
      </c>
      <c r="BJ389" s="18" t="s">
        <v>84</v>
      </c>
      <c r="BK389" s="181">
        <f t="shared" si="9"/>
        <v>0</v>
      </c>
      <c r="BL389" s="18" t="s">
        <v>273</v>
      </c>
      <c r="BM389" s="180" t="s">
        <v>599</v>
      </c>
    </row>
    <row r="390" spans="1:65" s="2" customFormat="1" ht="21.75" customHeight="1">
      <c r="A390" s="33"/>
      <c r="B390" s="167"/>
      <c r="C390" s="206" t="s">
        <v>600</v>
      </c>
      <c r="D390" s="206" t="s">
        <v>199</v>
      </c>
      <c r="E390" s="207" t="s">
        <v>601</v>
      </c>
      <c r="F390" s="208" t="s">
        <v>602</v>
      </c>
      <c r="G390" s="209" t="s">
        <v>297</v>
      </c>
      <c r="H390" s="210">
        <v>1</v>
      </c>
      <c r="I390" s="211"/>
      <c r="J390" s="212">
        <f t="shared" si="0"/>
        <v>0</v>
      </c>
      <c r="K390" s="213"/>
      <c r="L390" s="214"/>
      <c r="M390" s="215" t="s">
        <v>1</v>
      </c>
      <c r="N390" s="216" t="s">
        <v>42</v>
      </c>
      <c r="O390" s="59"/>
      <c r="P390" s="178">
        <f t="shared" si="1"/>
        <v>0</v>
      </c>
      <c r="Q390" s="178">
        <v>1.38E-2</v>
      </c>
      <c r="R390" s="178">
        <f t="shared" si="2"/>
        <v>1.38E-2</v>
      </c>
      <c r="S390" s="178">
        <v>0</v>
      </c>
      <c r="T390" s="179">
        <f t="shared" si="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80" t="s">
        <v>355</v>
      </c>
      <c r="AT390" s="180" t="s">
        <v>199</v>
      </c>
      <c r="AU390" s="180" t="s">
        <v>86</v>
      </c>
      <c r="AY390" s="18" t="s">
        <v>170</v>
      </c>
      <c r="BE390" s="181">
        <f t="shared" si="4"/>
        <v>0</v>
      </c>
      <c r="BF390" s="181">
        <f t="shared" si="5"/>
        <v>0</v>
      </c>
      <c r="BG390" s="181">
        <f t="shared" si="6"/>
        <v>0</v>
      </c>
      <c r="BH390" s="181">
        <f t="shared" si="7"/>
        <v>0</v>
      </c>
      <c r="BI390" s="181">
        <f t="shared" si="8"/>
        <v>0</v>
      </c>
      <c r="BJ390" s="18" t="s">
        <v>84</v>
      </c>
      <c r="BK390" s="181">
        <f t="shared" si="9"/>
        <v>0</v>
      </c>
      <c r="BL390" s="18" t="s">
        <v>273</v>
      </c>
      <c r="BM390" s="180" t="s">
        <v>603</v>
      </c>
    </row>
    <row r="391" spans="1:65" s="2" customFormat="1" ht="21.75" customHeight="1">
      <c r="A391" s="33"/>
      <c r="B391" s="167"/>
      <c r="C391" s="206" t="s">
        <v>604</v>
      </c>
      <c r="D391" s="206" t="s">
        <v>199</v>
      </c>
      <c r="E391" s="207" t="s">
        <v>605</v>
      </c>
      <c r="F391" s="208" t="s">
        <v>606</v>
      </c>
      <c r="G391" s="209" t="s">
        <v>297</v>
      </c>
      <c r="H391" s="210">
        <v>1</v>
      </c>
      <c r="I391" s="211"/>
      <c r="J391" s="212">
        <f t="shared" si="0"/>
        <v>0</v>
      </c>
      <c r="K391" s="213"/>
      <c r="L391" s="214"/>
      <c r="M391" s="215" t="s">
        <v>1</v>
      </c>
      <c r="N391" s="216" t="s">
        <v>42</v>
      </c>
      <c r="O391" s="59"/>
      <c r="P391" s="178">
        <f t="shared" si="1"/>
        <v>0</v>
      </c>
      <c r="Q391" s="178">
        <v>1.38E-2</v>
      </c>
      <c r="R391" s="178">
        <f t="shared" si="2"/>
        <v>1.38E-2</v>
      </c>
      <c r="S391" s="178">
        <v>0</v>
      </c>
      <c r="T391" s="179">
        <f t="shared" si="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80" t="s">
        <v>355</v>
      </c>
      <c r="AT391" s="180" t="s">
        <v>199</v>
      </c>
      <c r="AU391" s="180" t="s">
        <v>86</v>
      </c>
      <c r="AY391" s="18" t="s">
        <v>170</v>
      </c>
      <c r="BE391" s="181">
        <f t="shared" si="4"/>
        <v>0</v>
      </c>
      <c r="BF391" s="181">
        <f t="shared" si="5"/>
        <v>0</v>
      </c>
      <c r="BG391" s="181">
        <f t="shared" si="6"/>
        <v>0</v>
      </c>
      <c r="BH391" s="181">
        <f t="shared" si="7"/>
        <v>0</v>
      </c>
      <c r="BI391" s="181">
        <f t="shared" si="8"/>
        <v>0</v>
      </c>
      <c r="BJ391" s="18" t="s">
        <v>84</v>
      </c>
      <c r="BK391" s="181">
        <f t="shared" si="9"/>
        <v>0</v>
      </c>
      <c r="BL391" s="18" t="s">
        <v>273</v>
      </c>
      <c r="BM391" s="180" t="s">
        <v>607</v>
      </c>
    </row>
    <row r="392" spans="1:65" s="2" customFormat="1" ht="21.75" customHeight="1">
      <c r="A392" s="33"/>
      <c r="B392" s="167"/>
      <c r="C392" s="168" t="s">
        <v>608</v>
      </c>
      <c r="D392" s="168" t="s">
        <v>173</v>
      </c>
      <c r="E392" s="169" t="s">
        <v>609</v>
      </c>
      <c r="F392" s="170" t="s">
        <v>610</v>
      </c>
      <c r="G392" s="171" t="s">
        <v>297</v>
      </c>
      <c r="H392" s="172">
        <v>1</v>
      </c>
      <c r="I392" s="173"/>
      <c r="J392" s="174">
        <f t="shared" si="0"/>
        <v>0</v>
      </c>
      <c r="K392" s="175"/>
      <c r="L392" s="34"/>
      <c r="M392" s="176" t="s">
        <v>1</v>
      </c>
      <c r="N392" s="177" t="s">
        <v>42</v>
      </c>
      <c r="O392" s="59"/>
      <c r="P392" s="178">
        <f t="shared" si="1"/>
        <v>0</v>
      </c>
      <c r="Q392" s="178">
        <v>0</v>
      </c>
      <c r="R392" s="178">
        <f t="shared" si="2"/>
        <v>0</v>
      </c>
      <c r="S392" s="178">
        <v>0</v>
      </c>
      <c r="T392" s="179">
        <f t="shared" si="3"/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80" t="s">
        <v>273</v>
      </c>
      <c r="AT392" s="180" t="s">
        <v>173</v>
      </c>
      <c r="AU392" s="180" t="s">
        <v>86</v>
      </c>
      <c r="AY392" s="18" t="s">
        <v>170</v>
      </c>
      <c r="BE392" s="181">
        <f t="shared" si="4"/>
        <v>0</v>
      </c>
      <c r="BF392" s="181">
        <f t="shared" si="5"/>
        <v>0</v>
      </c>
      <c r="BG392" s="181">
        <f t="shared" si="6"/>
        <v>0</v>
      </c>
      <c r="BH392" s="181">
        <f t="shared" si="7"/>
        <v>0</v>
      </c>
      <c r="BI392" s="181">
        <f t="shared" si="8"/>
        <v>0</v>
      </c>
      <c r="BJ392" s="18" t="s">
        <v>84</v>
      </c>
      <c r="BK392" s="181">
        <f t="shared" si="9"/>
        <v>0</v>
      </c>
      <c r="BL392" s="18" t="s">
        <v>273</v>
      </c>
      <c r="BM392" s="180" t="s">
        <v>611</v>
      </c>
    </row>
    <row r="393" spans="1:65" s="2" customFormat="1" ht="21.75" customHeight="1">
      <c r="A393" s="33"/>
      <c r="B393" s="167"/>
      <c r="C393" s="206" t="s">
        <v>612</v>
      </c>
      <c r="D393" s="206" t="s">
        <v>199</v>
      </c>
      <c r="E393" s="207" t="s">
        <v>613</v>
      </c>
      <c r="F393" s="208" t="s">
        <v>614</v>
      </c>
      <c r="G393" s="209" t="s">
        <v>297</v>
      </c>
      <c r="H393" s="210">
        <v>1</v>
      </c>
      <c r="I393" s="211"/>
      <c r="J393" s="212">
        <f t="shared" si="0"/>
        <v>0</v>
      </c>
      <c r="K393" s="213"/>
      <c r="L393" s="214"/>
      <c r="M393" s="215" t="s">
        <v>1</v>
      </c>
      <c r="N393" s="216" t="s">
        <v>42</v>
      </c>
      <c r="O393" s="59"/>
      <c r="P393" s="178">
        <f t="shared" si="1"/>
        <v>0</v>
      </c>
      <c r="Q393" s="178">
        <v>1.6000000000000001E-3</v>
      </c>
      <c r="R393" s="178">
        <f t="shared" si="2"/>
        <v>1.6000000000000001E-3</v>
      </c>
      <c r="S393" s="178">
        <v>0</v>
      </c>
      <c r="T393" s="179">
        <f t="shared" si="3"/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80" t="s">
        <v>355</v>
      </c>
      <c r="AT393" s="180" t="s">
        <v>199</v>
      </c>
      <c r="AU393" s="180" t="s">
        <v>86</v>
      </c>
      <c r="AY393" s="18" t="s">
        <v>170</v>
      </c>
      <c r="BE393" s="181">
        <f t="shared" si="4"/>
        <v>0</v>
      </c>
      <c r="BF393" s="181">
        <f t="shared" si="5"/>
        <v>0</v>
      </c>
      <c r="BG393" s="181">
        <f t="shared" si="6"/>
        <v>0</v>
      </c>
      <c r="BH393" s="181">
        <f t="shared" si="7"/>
        <v>0</v>
      </c>
      <c r="BI393" s="181">
        <f t="shared" si="8"/>
        <v>0</v>
      </c>
      <c r="BJ393" s="18" t="s">
        <v>84</v>
      </c>
      <c r="BK393" s="181">
        <f t="shared" si="9"/>
        <v>0</v>
      </c>
      <c r="BL393" s="18" t="s">
        <v>273</v>
      </c>
      <c r="BM393" s="180" t="s">
        <v>615</v>
      </c>
    </row>
    <row r="394" spans="1:65" s="2" customFormat="1" ht="21.75" customHeight="1">
      <c r="A394" s="33"/>
      <c r="B394" s="167"/>
      <c r="C394" s="168" t="s">
        <v>616</v>
      </c>
      <c r="D394" s="168" t="s">
        <v>173</v>
      </c>
      <c r="E394" s="169" t="s">
        <v>617</v>
      </c>
      <c r="F394" s="170" t="s">
        <v>618</v>
      </c>
      <c r="G394" s="171" t="s">
        <v>190</v>
      </c>
      <c r="H394" s="172">
        <v>0.18099999999999999</v>
      </c>
      <c r="I394" s="173"/>
      <c r="J394" s="174">
        <f t="shared" si="0"/>
        <v>0</v>
      </c>
      <c r="K394" s="175"/>
      <c r="L394" s="34"/>
      <c r="M394" s="176" t="s">
        <v>1</v>
      </c>
      <c r="N394" s="177" t="s">
        <v>42</v>
      </c>
      <c r="O394" s="59"/>
      <c r="P394" s="178">
        <f t="shared" si="1"/>
        <v>0</v>
      </c>
      <c r="Q394" s="178">
        <v>0</v>
      </c>
      <c r="R394" s="178">
        <f t="shared" si="2"/>
        <v>0</v>
      </c>
      <c r="S394" s="178">
        <v>0</v>
      </c>
      <c r="T394" s="179">
        <f t="shared" si="3"/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80" t="s">
        <v>273</v>
      </c>
      <c r="AT394" s="180" t="s">
        <v>173</v>
      </c>
      <c r="AU394" s="180" t="s">
        <v>86</v>
      </c>
      <c r="AY394" s="18" t="s">
        <v>170</v>
      </c>
      <c r="BE394" s="181">
        <f t="shared" si="4"/>
        <v>0</v>
      </c>
      <c r="BF394" s="181">
        <f t="shared" si="5"/>
        <v>0</v>
      </c>
      <c r="BG394" s="181">
        <f t="shared" si="6"/>
        <v>0</v>
      </c>
      <c r="BH394" s="181">
        <f t="shared" si="7"/>
        <v>0</v>
      </c>
      <c r="BI394" s="181">
        <f t="shared" si="8"/>
        <v>0</v>
      </c>
      <c r="BJ394" s="18" t="s">
        <v>84</v>
      </c>
      <c r="BK394" s="181">
        <f t="shared" si="9"/>
        <v>0</v>
      </c>
      <c r="BL394" s="18" t="s">
        <v>273</v>
      </c>
      <c r="BM394" s="180" t="s">
        <v>619</v>
      </c>
    </row>
    <row r="395" spans="1:65" s="12" customFormat="1" ht="22.8" customHeight="1">
      <c r="B395" s="154"/>
      <c r="D395" s="155" t="s">
        <v>76</v>
      </c>
      <c r="E395" s="165" t="s">
        <v>620</v>
      </c>
      <c r="F395" s="165" t="s">
        <v>621</v>
      </c>
      <c r="I395" s="157"/>
      <c r="J395" s="166">
        <f>BK395</f>
        <v>0</v>
      </c>
      <c r="L395" s="154"/>
      <c r="M395" s="159"/>
      <c r="N395" s="160"/>
      <c r="O395" s="160"/>
      <c r="P395" s="161">
        <f>SUM(P396:P420)</f>
        <v>0</v>
      </c>
      <c r="Q395" s="160"/>
      <c r="R395" s="161">
        <f>SUM(R396:R420)</f>
        <v>0.72487818000000015</v>
      </c>
      <c r="S395" s="160"/>
      <c r="T395" s="162">
        <f>SUM(T396:T420)</f>
        <v>0.184</v>
      </c>
      <c r="AR395" s="155" t="s">
        <v>86</v>
      </c>
      <c r="AT395" s="163" t="s">
        <v>76</v>
      </c>
      <c r="AU395" s="163" t="s">
        <v>84</v>
      </c>
      <c r="AY395" s="155" t="s">
        <v>170</v>
      </c>
      <c r="BK395" s="164">
        <f>SUM(BK396:BK420)</f>
        <v>0</v>
      </c>
    </row>
    <row r="396" spans="1:65" s="2" customFormat="1" ht="21.75" customHeight="1">
      <c r="A396" s="33"/>
      <c r="B396" s="167"/>
      <c r="C396" s="168" t="s">
        <v>622</v>
      </c>
      <c r="D396" s="168" t="s">
        <v>173</v>
      </c>
      <c r="E396" s="169" t="s">
        <v>623</v>
      </c>
      <c r="F396" s="170" t="s">
        <v>624</v>
      </c>
      <c r="G396" s="171" t="s">
        <v>244</v>
      </c>
      <c r="H396" s="172">
        <v>11.5</v>
      </c>
      <c r="I396" s="173"/>
      <c r="J396" s="174">
        <f>ROUND(I396*H396,2)</f>
        <v>0</v>
      </c>
      <c r="K396" s="175"/>
      <c r="L396" s="34"/>
      <c r="M396" s="176" t="s">
        <v>1</v>
      </c>
      <c r="N396" s="177" t="s">
        <v>42</v>
      </c>
      <c r="O396" s="59"/>
      <c r="P396" s="178">
        <f>O396*H396</f>
        <v>0</v>
      </c>
      <c r="Q396" s="178">
        <v>6.0000000000000002E-5</v>
      </c>
      <c r="R396" s="178">
        <f>Q396*H396</f>
        <v>6.8999999999999997E-4</v>
      </c>
      <c r="S396" s="178">
        <v>0</v>
      </c>
      <c r="T396" s="179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80" t="s">
        <v>273</v>
      </c>
      <c r="AT396" s="180" t="s">
        <v>173</v>
      </c>
      <c r="AU396" s="180" t="s">
        <v>86</v>
      </c>
      <c r="AY396" s="18" t="s">
        <v>170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18" t="s">
        <v>84</v>
      </c>
      <c r="BK396" s="181">
        <f>ROUND(I396*H396,2)</f>
        <v>0</v>
      </c>
      <c r="BL396" s="18" t="s">
        <v>273</v>
      </c>
      <c r="BM396" s="180" t="s">
        <v>625</v>
      </c>
    </row>
    <row r="397" spans="1:65" s="14" customFormat="1" ht="10.199999999999999">
      <c r="B397" s="190"/>
      <c r="D397" s="183" t="s">
        <v>179</v>
      </c>
      <c r="E397" s="191" t="s">
        <v>1</v>
      </c>
      <c r="F397" s="192" t="s">
        <v>626</v>
      </c>
      <c r="H397" s="193">
        <v>11.5</v>
      </c>
      <c r="I397" s="194"/>
      <c r="L397" s="190"/>
      <c r="M397" s="195"/>
      <c r="N397" s="196"/>
      <c r="O397" s="196"/>
      <c r="P397" s="196"/>
      <c r="Q397" s="196"/>
      <c r="R397" s="196"/>
      <c r="S397" s="196"/>
      <c r="T397" s="197"/>
      <c r="AT397" s="191" t="s">
        <v>179</v>
      </c>
      <c r="AU397" s="191" t="s">
        <v>86</v>
      </c>
      <c r="AV397" s="14" t="s">
        <v>86</v>
      </c>
      <c r="AW397" s="14" t="s">
        <v>32</v>
      </c>
      <c r="AX397" s="14" t="s">
        <v>84</v>
      </c>
      <c r="AY397" s="191" t="s">
        <v>170</v>
      </c>
    </row>
    <row r="398" spans="1:65" s="2" customFormat="1" ht="21.75" customHeight="1">
      <c r="A398" s="33"/>
      <c r="B398" s="167"/>
      <c r="C398" s="206" t="s">
        <v>627</v>
      </c>
      <c r="D398" s="206" t="s">
        <v>199</v>
      </c>
      <c r="E398" s="207" t="s">
        <v>628</v>
      </c>
      <c r="F398" s="208" t="s">
        <v>629</v>
      </c>
      <c r="G398" s="209" t="s">
        <v>244</v>
      </c>
      <c r="H398" s="210">
        <v>11.5</v>
      </c>
      <c r="I398" s="211"/>
      <c r="J398" s="212">
        <f>ROUND(I398*H398,2)</f>
        <v>0</v>
      </c>
      <c r="K398" s="213"/>
      <c r="L398" s="214"/>
      <c r="M398" s="215" t="s">
        <v>1</v>
      </c>
      <c r="N398" s="216" t="s">
        <v>42</v>
      </c>
      <c r="O398" s="59"/>
      <c r="P398" s="178">
        <f>O398*H398</f>
        <v>0</v>
      </c>
      <c r="Q398" s="178">
        <v>1.24E-3</v>
      </c>
      <c r="R398" s="178">
        <f>Q398*H398</f>
        <v>1.426E-2</v>
      </c>
      <c r="S398" s="178">
        <v>0</v>
      </c>
      <c r="T398" s="179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80" t="s">
        <v>355</v>
      </c>
      <c r="AT398" s="180" t="s">
        <v>199</v>
      </c>
      <c r="AU398" s="180" t="s">
        <v>86</v>
      </c>
      <c r="AY398" s="18" t="s">
        <v>170</v>
      </c>
      <c r="BE398" s="181">
        <f>IF(N398="základní",J398,0)</f>
        <v>0</v>
      </c>
      <c r="BF398" s="181">
        <f>IF(N398="snížená",J398,0)</f>
        <v>0</v>
      </c>
      <c r="BG398" s="181">
        <f>IF(N398="zákl. přenesená",J398,0)</f>
        <v>0</v>
      </c>
      <c r="BH398" s="181">
        <f>IF(N398="sníž. přenesená",J398,0)</f>
        <v>0</v>
      </c>
      <c r="BI398" s="181">
        <f>IF(N398="nulová",J398,0)</f>
        <v>0</v>
      </c>
      <c r="BJ398" s="18" t="s">
        <v>84</v>
      </c>
      <c r="BK398" s="181">
        <f>ROUND(I398*H398,2)</f>
        <v>0</v>
      </c>
      <c r="BL398" s="18" t="s">
        <v>273</v>
      </c>
      <c r="BM398" s="180" t="s">
        <v>630</v>
      </c>
    </row>
    <row r="399" spans="1:65" s="2" customFormat="1" ht="21.75" customHeight="1">
      <c r="A399" s="33"/>
      <c r="B399" s="167"/>
      <c r="C399" s="168" t="s">
        <v>631</v>
      </c>
      <c r="D399" s="168" t="s">
        <v>173</v>
      </c>
      <c r="E399" s="169" t="s">
        <v>632</v>
      </c>
      <c r="F399" s="170" t="s">
        <v>633</v>
      </c>
      <c r="G399" s="171" t="s">
        <v>244</v>
      </c>
      <c r="H399" s="172">
        <v>11.5</v>
      </c>
      <c r="I399" s="173"/>
      <c r="J399" s="174">
        <f>ROUND(I399*H399,2)</f>
        <v>0</v>
      </c>
      <c r="K399" s="175"/>
      <c r="L399" s="34"/>
      <c r="M399" s="176" t="s">
        <v>1</v>
      </c>
      <c r="N399" s="177" t="s">
        <v>42</v>
      </c>
      <c r="O399" s="59"/>
      <c r="P399" s="178">
        <f>O399*H399</f>
        <v>0</v>
      </c>
      <c r="Q399" s="178">
        <v>0</v>
      </c>
      <c r="R399" s="178">
        <f>Q399*H399</f>
        <v>0</v>
      </c>
      <c r="S399" s="178">
        <v>1.6E-2</v>
      </c>
      <c r="T399" s="179">
        <f>S399*H399</f>
        <v>0.184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80" t="s">
        <v>273</v>
      </c>
      <c r="AT399" s="180" t="s">
        <v>173</v>
      </c>
      <c r="AU399" s="180" t="s">
        <v>86</v>
      </c>
      <c r="AY399" s="18" t="s">
        <v>170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18" t="s">
        <v>84</v>
      </c>
      <c r="BK399" s="181">
        <f>ROUND(I399*H399,2)</f>
        <v>0</v>
      </c>
      <c r="BL399" s="18" t="s">
        <v>273</v>
      </c>
      <c r="BM399" s="180" t="s">
        <v>634</v>
      </c>
    </row>
    <row r="400" spans="1:65" s="2" customFormat="1" ht="21.75" customHeight="1">
      <c r="A400" s="33"/>
      <c r="B400" s="167"/>
      <c r="C400" s="168" t="s">
        <v>635</v>
      </c>
      <c r="D400" s="168" t="s">
        <v>173</v>
      </c>
      <c r="E400" s="169" t="s">
        <v>636</v>
      </c>
      <c r="F400" s="170" t="s">
        <v>637</v>
      </c>
      <c r="G400" s="171" t="s">
        <v>244</v>
      </c>
      <c r="H400" s="172">
        <v>7.9</v>
      </c>
      <c r="I400" s="173"/>
      <c r="J400" s="174">
        <f>ROUND(I400*H400,2)</f>
        <v>0</v>
      </c>
      <c r="K400" s="175"/>
      <c r="L400" s="34"/>
      <c r="M400" s="176" t="s">
        <v>1</v>
      </c>
      <c r="N400" s="177" t="s">
        <v>42</v>
      </c>
      <c r="O400" s="59"/>
      <c r="P400" s="178">
        <f>O400*H400</f>
        <v>0</v>
      </c>
      <c r="Q400" s="178">
        <v>1.7000000000000001E-4</v>
      </c>
      <c r="R400" s="178">
        <f>Q400*H400</f>
        <v>1.3430000000000002E-3</v>
      </c>
      <c r="S400" s="178">
        <v>0</v>
      </c>
      <c r="T400" s="179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80" t="s">
        <v>273</v>
      </c>
      <c r="AT400" s="180" t="s">
        <v>173</v>
      </c>
      <c r="AU400" s="180" t="s">
        <v>86</v>
      </c>
      <c r="AY400" s="18" t="s">
        <v>170</v>
      </c>
      <c r="BE400" s="181">
        <f>IF(N400="základní",J400,0)</f>
        <v>0</v>
      </c>
      <c r="BF400" s="181">
        <f>IF(N400="snížená",J400,0)</f>
        <v>0</v>
      </c>
      <c r="BG400" s="181">
        <f>IF(N400="zákl. přenesená",J400,0)</f>
        <v>0</v>
      </c>
      <c r="BH400" s="181">
        <f>IF(N400="sníž. přenesená",J400,0)</f>
        <v>0</v>
      </c>
      <c r="BI400" s="181">
        <f>IF(N400="nulová",J400,0)</f>
        <v>0</v>
      </c>
      <c r="BJ400" s="18" t="s">
        <v>84</v>
      </c>
      <c r="BK400" s="181">
        <f>ROUND(I400*H400,2)</f>
        <v>0</v>
      </c>
      <c r="BL400" s="18" t="s">
        <v>273</v>
      </c>
      <c r="BM400" s="180" t="s">
        <v>638</v>
      </c>
    </row>
    <row r="401" spans="1:65" s="14" customFormat="1" ht="10.199999999999999">
      <c r="B401" s="190"/>
      <c r="D401" s="183" t="s">
        <v>179</v>
      </c>
      <c r="E401" s="191" t="s">
        <v>1</v>
      </c>
      <c r="F401" s="192" t="s">
        <v>639</v>
      </c>
      <c r="H401" s="193">
        <v>7.9</v>
      </c>
      <c r="I401" s="194"/>
      <c r="L401" s="190"/>
      <c r="M401" s="195"/>
      <c r="N401" s="196"/>
      <c r="O401" s="196"/>
      <c r="P401" s="196"/>
      <c r="Q401" s="196"/>
      <c r="R401" s="196"/>
      <c r="S401" s="196"/>
      <c r="T401" s="197"/>
      <c r="AT401" s="191" t="s">
        <v>179</v>
      </c>
      <c r="AU401" s="191" t="s">
        <v>86</v>
      </c>
      <c r="AV401" s="14" t="s">
        <v>86</v>
      </c>
      <c r="AW401" s="14" t="s">
        <v>32</v>
      </c>
      <c r="AX401" s="14" t="s">
        <v>84</v>
      </c>
      <c r="AY401" s="191" t="s">
        <v>170</v>
      </c>
    </row>
    <row r="402" spans="1:65" s="2" customFormat="1" ht="21.75" customHeight="1">
      <c r="A402" s="33"/>
      <c r="B402" s="167"/>
      <c r="C402" s="206" t="s">
        <v>640</v>
      </c>
      <c r="D402" s="206" t="s">
        <v>199</v>
      </c>
      <c r="E402" s="207" t="s">
        <v>641</v>
      </c>
      <c r="F402" s="208" t="s">
        <v>642</v>
      </c>
      <c r="G402" s="209" t="s">
        <v>244</v>
      </c>
      <c r="H402" s="210">
        <v>7.9</v>
      </c>
      <c r="I402" s="211"/>
      <c r="J402" s="212">
        <f>ROUND(I402*H402,2)</f>
        <v>0</v>
      </c>
      <c r="K402" s="213"/>
      <c r="L402" s="214"/>
      <c r="M402" s="215" t="s">
        <v>1</v>
      </c>
      <c r="N402" s="216" t="s">
        <v>42</v>
      </c>
      <c r="O402" s="59"/>
      <c r="P402" s="178">
        <f>O402*H402</f>
        <v>0</v>
      </c>
      <c r="Q402" s="178">
        <v>1.24E-3</v>
      </c>
      <c r="R402" s="178">
        <f>Q402*H402</f>
        <v>9.7960000000000009E-3</v>
      </c>
      <c r="S402" s="178">
        <v>0</v>
      </c>
      <c r="T402" s="179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80" t="s">
        <v>355</v>
      </c>
      <c r="AT402" s="180" t="s">
        <v>199</v>
      </c>
      <c r="AU402" s="180" t="s">
        <v>86</v>
      </c>
      <c r="AY402" s="18" t="s">
        <v>170</v>
      </c>
      <c r="BE402" s="181">
        <f>IF(N402="základní",J402,0)</f>
        <v>0</v>
      </c>
      <c r="BF402" s="181">
        <f>IF(N402="snížená",J402,0)</f>
        <v>0</v>
      </c>
      <c r="BG402" s="181">
        <f>IF(N402="zákl. přenesená",J402,0)</f>
        <v>0</v>
      </c>
      <c r="BH402" s="181">
        <f>IF(N402="sníž. přenesená",J402,0)</f>
        <v>0</v>
      </c>
      <c r="BI402" s="181">
        <f>IF(N402="nulová",J402,0)</f>
        <v>0</v>
      </c>
      <c r="BJ402" s="18" t="s">
        <v>84</v>
      </c>
      <c r="BK402" s="181">
        <f>ROUND(I402*H402,2)</f>
        <v>0</v>
      </c>
      <c r="BL402" s="18" t="s">
        <v>273</v>
      </c>
      <c r="BM402" s="180" t="s">
        <v>643</v>
      </c>
    </row>
    <row r="403" spans="1:65" s="2" customFormat="1" ht="21.75" customHeight="1">
      <c r="A403" s="33"/>
      <c r="B403" s="167"/>
      <c r="C403" s="168" t="s">
        <v>644</v>
      </c>
      <c r="D403" s="168" t="s">
        <v>173</v>
      </c>
      <c r="E403" s="169" t="s">
        <v>645</v>
      </c>
      <c r="F403" s="170" t="s">
        <v>646</v>
      </c>
      <c r="G403" s="171" t="s">
        <v>184</v>
      </c>
      <c r="H403" s="172">
        <v>13.72</v>
      </c>
      <c r="I403" s="173"/>
      <c r="J403" s="174">
        <f>ROUND(I403*H403,2)</f>
        <v>0</v>
      </c>
      <c r="K403" s="175"/>
      <c r="L403" s="34"/>
      <c r="M403" s="176" t="s">
        <v>1</v>
      </c>
      <c r="N403" s="177" t="s">
        <v>42</v>
      </c>
      <c r="O403" s="59"/>
      <c r="P403" s="178">
        <f>O403*H403</f>
        <v>0</v>
      </c>
      <c r="Q403" s="178">
        <v>3.3E-4</v>
      </c>
      <c r="R403" s="178">
        <f>Q403*H403</f>
        <v>4.5276000000000005E-3</v>
      </c>
      <c r="S403" s="178">
        <v>0</v>
      </c>
      <c r="T403" s="179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80" t="s">
        <v>273</v>
      </c>
      <c r="AT403" s="180" t="s">
        <v>173</v>
      </c>
      <c r="AU403" s="180" t="s">
        <v>86</v>
      </c>
      <c r="AY403" s="18" t="s">
        <v>170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18" t="s">
        <v>84</v>
      </c>
      <c r="BK403" s="181">
        <f>ROUND(I403*H403,2)</f>
        <v>0</v>
      </c>
      <c r="BL403" s="18" t="s">
        <v>273</v>
      </c>
      <c r="BM403" s="180" t="s">
        <v>647</v>
      </c>
    </row>
    <row r="404" spans="1:65" s="14" customFormat="1" ht="10.199999999999999">
      <c r="B404" s="190"/>
      <c r="D404" s="183" t="s">
        <v>179</v>
      </c>
      <c r="E404" s="191" t="s">
        <v>1</v>
      </c>
      <c r="F404" s="192" t="s">
        <v>648</v>
      </c>
      <c r="H404" s="193">
        <v>13.72</v>
      </c>
      <c r="I404" s="194"/>
      <c r="L404" s="190"/>
      <c r="M404" s="195"/>
      <c r="N404" s="196"/>
      <c r="O404" s="196"/>
      <c r="P404" s="196"/>
      <c r="Q404" s="196"/>
      <c r="R404" s="196"/>
      <c r="S404" s="196"/>
      <c r="T404" s="197"/>
      <c r="AT404" s="191" t="s">
        <v>179</v>
      </c>
      <c r="AU404" s="191" t="s">
        <v>86</v>
      </c>
      <c r="AV404" s="14" t="s">
        <v>86</v>
      </c>
      <c r="AW404" s="14" t="s">
        <v>32</v>
      </c>
      <c r="AX404" s="14" t="s">
        <v>84</v>
      </c>
      <c r="AY404" s="191" t="s">
        <v>170</v>
      </c>
    </row>
    <row r="405" spans="1:65" s="2" customFormat="1" ht="21.75" customHeight="1">
      <c r="A405" s="33"/>
      <c r="B405" s="167"/>
      <c r="C405" s="206" t="s">
        <v>649</v>
      </c>
      <c r="D405" s="206" t="s">
        <v>199</v>
      </c>
      <c r="E405" s="207" t="s">
        <v>650</v>
      </c>
      <c r="F405" s="208" t="s">
        <v>651</v>
      </c>
      <c r="G405" s="209" t="s">
        <v>184</v>
      </c>
      <c r="H405" s="210">
        <v>13.72</v>
      </c>
      <c r="I405" s="211"/>
      <c r="J405" s="212">
        <f t="shared" ref="J405:J416" si="10">ROUND(I405*H405,2)</f>
        <v>0</v>
      </c>
      <c r="K405" s="213"/>
      <c r="L405" s="214"/>
      <c r="M405" s="215" t="s">
        <v>1</v>
      </c>
      <c r="N405" s="216" t="s">
        <v>42</v>
      </c>
      <c r="O405" s="59"/>
      <c r="P405" s="178">
        <f t="shared" ref="P405:P416" si="11">O405*H405</f>
        <v>0</v>
      </c>
      <c r="Q405" s="178">
        <v>2.741E-2</v>
      </c>
      <c r="R405" s="178">
        <f t="shared" ref="R405:R416" si="12">Q405*H405</f>
        <v>0.37606520000000004</v>
      </c>
      <c r="S405" s="178">
        <v>0</v>
      </c>
      <c r="T405" s="179">
        <f t="shared" ref="T405:T416" si="13"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80" t="s">
        <v>355</v>
      </c>
      <c r="AT405" s="180" t="s">
        <v>199</v>
      </c>
      <c r="AU405" s="180" t="s">
        <v>86</v>
      </c>
      <c r="AY405" s="18" t="s">
        <v>170</v>
      </c>
      <c r="BE405" s="181">
        <f t="shared" ref="BE405:BE416" si="14">IF(N405="základní",J405,0)</f>
        <v>0</v>
      </c>
      <c r="BF405" s="181">
        <f t="shared" ref="BF405:BF416" si="15">IF(N405="snížená",J405,0)</f>
        <v>0</v>
      </c>
      <c r="BG405" s="181">
        <f t="shared" ref="BG405:BG416" si="16">IF(N405="zákl. přenesená",J405,0)</f>
        <v>0</v>
      </c>
      <c r="BH405" s="181">
        <f t="shared" ref="BH405:BH416" si="17">IF(N405="sníž. přenesená",J405,0)</f>
        <v>0</v>
      </c>
      <c r="BI405" s="181">
        <f t="shared" ref="BI405:BI416" si="18">IF(N405="nulová",J405,0)</f>
        <v>0</v>
      </c>
      <c r="BJ405" s="18" t="s">
        <v>84</v>
      </c>
      <c r="BK405" s="181">
        <f t="shared" ref="BK405:BK416" si="19">ROUND(I405*H405,2)</f>
        <v>0</v>
      </c>
      <c r="BL405" s="18" t="s">
        <v>273</v>
      </c>
      <c r="BM405" s="180" t="s">
        <v>652</v>
      </c>
    </row>
    <row r="406" spans="1:65" s="2" customFormat="1" ht="21.75" customHeight="1">
      <c r="A406" s="33"/>
      <c r="B406" s="167"/>
      <c r="C406" s="168" t="s">
        <v>653</v>
      </c>
      <c r="D406" s="168" t="s">
        <v>173</v>
      </c>
      <c r="E406" s="169" t="s">
        <v>654</v>
      </c>
      <c r="F406" s="170" t="s">
        <v>655</v>
      </c>
      <c r="G406" s="171" t="s">
        <v>297</v>
      </c>
      <c r="H406" s="172">
        <v>1</v>
      </c>
      <c r="I406" s="173"/>
      <c r="J406" s="174">
        <f t="shared" si="10"/>
        <v>0</v>
      </c>
      <c r="K406" s="175"/>
      <c r="L406" s="34"/>
      <c r="M406" s="176" t="s">
        <v>1</v>
      </c>
      <c r="N406" s="177" t="s">
        <v>42</v>
      </c>
      <c r="O406" s="59"/>
      <c r="P406" s="178">
        <f t="shared" si="11"/>
        <v>0</v>
      </c>
      <c r="Q406" s="178">
        <v>0</v>
      </c>
      <c r="R406" s="178">
        <f t="shared" si="12"/>
        <v>0</v>
      </c>
      <c r="S406" s="178">
        <v>0</v>
      </c>
      <c r="T406" s="179">
        <f t="shared" si="13"/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80" t="s">
        <v>273</v>
      </c>
      <c r="AT406" s="180" t="s">
        <v>173</v>
      </c>
      <c r="AU406" s="180" t="s">
        <v>86</v>
      </c>
      <c r="AY406" s="18" t="s">
        <v>170</v>
      </c>
      <c r="BE406" s="181">
        <f t="shared" si="14"/>
        <v>0</v>
      </c>
      <c r="BF406" s="181">
        <f t="shared" si="15"/>
        <v>0</v>
      </c>
      <c r="BG406" s="181">
        <f t="shared" si="16"/>
        <v>0</v>
      </c>
      <c r="BH406" s="181">
        <f t="shared" si="17"/>
        <v>0</v>
      </c>
      <c r="BI406" s="181">
        <f t="shared" si="18"/>
        <v>0</v>
      </c>
      <c r="BJ406" s="18" t="s">
        <v>84</v>
      </c>
      <c r="BK406" s="181">
        <f t="shared" si="19"/>
        <v>0</v>
      </c>
      <c r="BL406" s="18" t="s">
        <v>273</v>
      </c>
      <c r="BM406" s="180" t="s">
        <v>656</v>
      </c>
    </row>
    <row r="407" spans="1:65" s="2" customFormat="1" ht="33" customHeight="1">
      <c r="A407" s="33"/>
      <c r="B407" s="167"/>
      <c r="C407" s="206" t="s">
        <v>657</v>
      </c>
      <c r="D407" s="206" t="s">
        <v>199</v>
      </c>
      <c r="E407" s="207" t="s">
        <v>658</v>
      </c>
      <c r="F407" s="208" t="s">
        <v>659</v>
      </c>
      <c r="G407" s="209" t="s">
        <v>297</v>
      </c>
      <c r="H407" s="210">
        <v>1</v>
      </c>
      <c r="I407" s="211"/>
      <c r="J407" s="212">
        <f t="shared" si="10"/>
        <v>0</v>
      </c>
      <c r="K407" s="213"/>
      <c r="L407" s="214"/>
      <c r="M407" s="215" t="s">
        <v>1</v>
      </c>
      <c r="N407" s="216" t="s">
        <v>42</v>
      </c>
      <c r="O407" s="59"/>
      <c r="P407" s="178">
        <f t="shared" si="11"/>
        <v>0</v>
      </c>
      <c r="Q407" s="178">
        <v>9.8000000000000004E-2</v>
      </c>
      <c r="R407" s="178">
        <f t="shared" si="12"/>
        <v>9.8000000000000004E-2</v>
      </c>
      <c r="S407" s="178">
        <v>0</v>
      </c>
      <c r="T407" s="179">
        <f t="shared" si="13"/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80" t="s">
        <v>355</v>
      </c>
      <c r="AT407" s="180" t="s">
        <v>199</v>
      </c>
      <c r="AU407" s="180" t="s">
        <v>86</v>
      </c>
      <c r="AY407" s="18" t="s">
        <v>170</v>
      </c>
      <c r="BE407" s="181">
        <f t="shared" si="14"/>
        <v>0</v>
      </c>
      <c r="BF407" s="181">
        <f t="shared" si="15"/>
        <v>0</v>
      </c>
      <c r="BG407" s="181">
        <f t="shared" si="16"/>
        <v>0</v>
      </c>
      <c r="BH407" s="181">
        <f t="shared" si="17"/>
        <v>0</v>
      </c>
      <c r="BI407" s="181">
        <f t="shared" si="18"/>
        <v>0</v>
      </c>
      <c r="BJ407" s="18" t="s">
        <v>84</v>
      </c>
      <c r="BK407" s="181">
        <f t="shared" si="19"/>
        <v>0</v>
      </c>
      <c r="BL407" s="18" t="s">
        <v>273</v>
      </c>
      <c r="BM407" s="180" t="s">
        <v>660</v>
      </c>
    </row>
    <row r="408" spans="1:65" s="2" customFormat="1" ht="21.75" customHeight="1">
      <c r="A408" s="33"/>
      <c r="B408" s="167"/>
      <c r="C408" s="168" t="s">
        <v>661</v>
      </c>
      <c r="D408" s="168" t="s">
        <v>173</v>
      </c>
      <c r="E408" s="169" t="s">
        <v>662</v>
      </c>
      <c r="F408" s="170" t="s">
        <v>663</v>
      </c>
      <c r="G408" s="171" t="s">
        <v>297</v>
      </c>
      <c r="H408" s="172">
        <v>1</v>
      </c>
      <c r="I408" s="173"/>
      <c r="J408" s="174">
        <f t="shared" si="10"/>
        <v>0</v>
      </c>
      <c r="K408" s="175"/>
      <c r="L408" s="34"/>
      <c r="M408" s="176" t="s">
        <v>1</v>
      </c>
      <c r="N408" s="177" t="s">
        <v>42</v>
      </c>
      <c r="O408" s="59"/>
      <c r="P408" s="178">
        <f t="shared" si="11"/>
        <v>0</v>
      </c>
      <c r="Q408" s="178">
        <v>0</v>
      </c>
      <c r="R408" s="178">
        <f t="shared" si="12"/>
        <v>0</v>
      </c>
      <c r="S408" s="178">
        <v>0</v>
      </c>
      <c r="T408" s="179">
        <f t="shared" si="13"/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80" t="s">
        <v>273</v>
      </c>
      <c r="AT408" s="180" t="s">
        <v>173</v>
      </c>
      <c r="AU408" s="180" t="s">
        <v>86</v>
      </c>
      <c r="AY408" s="18" t="s">
        <v>170</v>
      </c>
      <c r="BE408" s="181">
        <f t="shared" si="14"/>
        <v>0</v>
      </c>
      <c r="BF408" s="181">
        <f t="shared" si="15"/>
        <v>0</v>
      </c>
      <c r="BG408" s="181">
        <f t="shared" si="16"/>
        <v>0</v>
      </c>
      <c r="BH408" s="181">
        <f t="shared" si="17"/>
        <v>0</v>
      </c>
      <c r="BI408" s="181">
        <f t="shared" si="18"/>
        <v>0</v>
      </c>
      <c r="BJ408" s="18" t="s">
        <v>84</v>
      </c>
      <c r="BK408" s="181">
        <f t="shared" si="19"/>
        <v>0</v>
      </c>
      <c r="BL408" s="18" t="s">
        <v>273</v>
      </c>
      <c r="BM408" s="180" t="s">
        <v>664</v>
      </c>
    </row>
    <row r="409" spans="1:65" s="2" customFormat="1" ht="33" customHeight="1">
      <c r="A409" s="33"/>
      <c r="B409" s="167"/>
      <c r="C409" s="206" t="s">
        <v>665</v>
      </c>
      <c r="D409" s="206" t="s">
        <v>199</v>
      </c>
      <c r="E409" s="207" t="s">
        <v>666</v>
      </c>
      <c r="F409" s="208" t="s">
        <v>667</v>
      </c>
      <c r="G409" s="209" t="s">
        <v>297</v>
      </c>
      <c r="H409" s="210">
        <v>1</v>
      </c>
      <c r="I409" s="211"/>
      <c r="J409" s="212">
        <f t="shared" si="10"/>
        <v>0</v>
      </c>
      <c r="K409" s="213"/>
      <c r="L409" s="214"/>
      <c r="M409" s="215" t="s">
        <v>1</v>
      </c>
      <c r="N409" s="216" t="s">
        <v>42</v>
      </c>
      <c r="O409" s="59"/>
      <c r="P409" s="178">
        <f t="shared" si="11"/>
        <v>0</v>
      </c>
      <c r="Q409" s="178">
        <v>9.8000000000000004E-2</v>
      </c>
      <c r="R409" s="178">
        <f t="shared" si="12"/>
        <v>9.8000000000000004E-2</v>
      </c>
      <c r="S409" s="178">
        <v>0</v>
      </c>
      <c r="T409" s="179">
        <f t="shared" si="13"/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80" t="s">
        <v>355</v>
      </c>
      <c r="AT409" s="180" t="s">
        <v>199</v>
      </c>
      <c r="AU409" s="180" t="s">
        <v>86</v>
      </c>
      <c r="AY409" s="18" t="s">
        <v>170</v>
      </c>
      <c r="BE409" s="181">
        <f t="shared" si="14"/>
        <v>0</v>
      </c>
      <c r="BF409" s="181">
        <f t="shared" si="15"/>
        <v>0</v>
      </c>
      <c r="BG409" s="181">
        <f t="shared" si="16"/>
        <v>0</v>
      </c>
      <c r="BH409" s="181">
        <f t="shared" si="17"/>
        <v>0</v>
      </c>
      <c r="BI409" s="181">
        <f t="shared" si="18"/>
        <v>0</v>
      </c>
      <c r="BJ409" s="18" t="s">
        <v>84</v>
      </c>
      <c r="BK409" s="181">
        <f t="shared" si="19"/>
        <v>0</v>
      </c>
      <c r="BL409" s="18" t="s">
        <v>273</v>
      </c>
      <c r="BM409" s="180" t="s">
        <v>668</v>
      </c>
    </row>
    <row r="410" spans="1:65" s="2" customFormat="1" ht="16.5" customHeight="1">
      <c r="A410" s="33"/>
      <c r="B410" s="167"/>
      <c r="C410" s="168" t="s">
        <v>669</v>
      </c>
      <c r="D410" s="168" t="s">
        <v>173</v>
      </c>
      <c r="E410" s="169" t="s">
        <v>670</v>
      </c>
      <c r="F410" s="170" t="s">
        <v>671</v>
      </c>
      <c r="G410" s="171" t="s">
        <v>297</v>
      </c>
      <c r="H410" s="172">
        <v>4</v>
      </c>
      <c r="I410" s="173"/>
      <c r="J410" s="174">
        <f t="shared" si="10"/>
        <v>0</v>
      </c>
      <c r="K410" s="175"/>
      <c r="L410" s="34"/>
      <c r="M410" s="176" t="s">
        <v>1</v>
      </c>
      <c r="N410" s="177" t="s">
        <v>42</v>
      </c>
      <c r="O410" s="59"/>
      <c r="P410" s="178">
        <f t="shared" si="11"/>
        <v>0</v>
      </c>
      <c r="Q410" s="178">
        <v>0</v>
      </c>
      <c r="R410" s="178">
        <f t="shared" si="12"/>
        <v>0</v>
      </c>
      <c r="S410" s="178">
        <v>0</v>
      </c>
      <c r="T410" s="179">
        <f t="shared" si="13"/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80" t="s">
        <v>273</v>
      </c>
      <c r="AT410" s="180" t="s">
        <v>173</v>
      </c>
      <c r="AU410" s="180" t="s">
        <v>86</v>
      </c>
      <c r="AY410" s="18" t="s">
        <v>170</v>
      </c>
      <c r="BE410" s="181">
        <f t="shared" si="14"/>
        <v>0</v>
      </c>
      <c r="BF410" s="181">
        <f t="shared" si="15"/>
        <v>0</v>
      </c>
      <c r="BG410" s="181">
        <f t="shared" si="16"/>
        <v>0</v>
      </c>
      <c r="BH410" s="181">
        <f t="shared" si="17"/>
        <v>0</v>
      </c>
      <c r="BI410" s="181">
        <f t="shared" si="18"/>
        <v>0</v>
      </c>
      <c r="BJ410" s="18" t="s">
        <v>84</v>
      </c>
      <c r="BK410" s="181">
        <f t="shared" si="19"/>
        <v>0</v>
      </c>
      <c r="BL410" s="18" t="s">
        <v>273</v>
      </c>
      <c r="BM410" s="180" t="s">
        <v>672</v>
      </c>
    </row>
    <row r="411" spans="1:65" s="2" customFormat="1" ht="16.5" customHeight="1">
      <c r="A411" s="33"/>
      <c r="B411" s="167"/>
      <c r="C411" s="206" t="s">
        <v>673</v>
      </c>
      <c r="D411" s="206" t="s">
        <v>199</v>
      </c>
      <c r="E411" s="207" t="s">
        <v>674</v>
      </c>
      <c r="F411" s="208" t="s">
        <v>675</v>
      </c>
      <c r="G411" s="209" t="s">
        <v>297</v>
      </c>
      <c r="H411" s="210">
        <v>4</v>
      </c>
      <c r="I411" s="211"/>
      <c r="J411" s="212">
        <f t="shared" si="10"/>
        <v>0</v>
      </c>
      <c r="K411" s="213"/>
      <c r="L411" s="214"/>
      <c r="M411" s="215" t="s">
        <v>1</v>
      </c>
      <c r="N411" s="216" t="s">
        <v>42</v>
      </c>
      <c r="O411" s="59"/>
      <c r="P411" s="178">
        <f t="shared" si="11"/>
        <v>0</v>
      </c>
      <c r="Q411" s="178">
        <v>4.7000000000000002E-3</v>
      </c>
      <c r="R411" s="178">
        <f t="shared" si="12"/>
        <v>1.8800000000000001E-2</v>
      </c>
      <c r="S411" s="178">
        <v>0</v>
      </c>
      <c r="T411" s="179">
        <f t="shared" si="13"/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80" t="s">
        <v>355</v>
      </c>
      <c r="AT411" s="180" t="s">
        <v>199</v>
      </c>
      <c r="AU411" s="180" t="s">
        <v>86</v>
      </c>
      <c r="AY411" s="18" t="s">
        <v>170</v>
      </c>
      <c r="BE411" s="181">
        <f t="shared" si="14"/>
        <v>0</v>
      </c>
      <c r="BF411" s="181">
        <f t="shared" si="15"/>
        <v>0</v>
      </c>
      <c r="BG411" s="181">
        <f t="shared" si="16"/>
        <v>0</v>
      </c>
      <c r="BH411" s="181">
        <f t="shared" si="17"/>
        <v>0</v>
      </c>
      <c r="BI411" s="181">
        <f t="shared" si="18"/>
        <v>0</v>
      </c>
      <c r="BJ411" s="18" t="s">
        <v>84</v>
      </c>
      <c r="BK411" s="181">
        <f t="shared" si="19"/>
        <v>0</v>
      </c>
      <c r="BL411" s="18" t="s">
        <v>273</v>
      </c>
      <c r="BM411" s="180" t="s">
        <v>676</v>
      </c>
    </row>
    <row r="412" spans="1:65" s="2" customFormat="1" ht="21.75" customHeight="1">
      <c r="A412" s="33"/>
      <c r="B412" s="167"/>
      <c r="C412" s="168" t="s">
        <v>677</v>
      </c>
      <c r="D412" s="168" t="s">
        <v>173</v>
      </c>
      <c r="E412" s="169" t="s">
        <v>678</v>
      </c>
      <c r="F412" s="170" t="s">
        <v>679</v>
      </c>
      <c r="G412" s="171" t="s">
        <v>297</v>
      </c>
      <c r="H412" s="172">
        <v>1</v>
      </c>
      <c r="I412" s="173"/>
      <c r="J412" s="174">
        <f t="shared" si="10"/>
        <v>0</v>
      </c>
      <c r="K412" s="175"/>
      <c r="L412" s="34"/>
      <c r="M412" s="176" t="s">
        <v>1</v>
      </c>
      <c r="N412" s="177" t="s">
        <v>42</v>
      </c>
      <c r="O412" s="59"/>
      <c r="P412" s="178">
        <f t="shared" si="11"/>
        <v>0</v>
      </c>
      <c r="Q412" s="178">
        <v>0</v>
      </c>
      <c r="R412" s="178">
        <f t="shared" si="12"/>
        <v>0</v>
      </c>
      <c r="S412" s="178">
        <v>0</v>
      </c>
      <c r="T412" s="179">
        <f t="shared" si="13"/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80" t="s">
        <v>273</v>
      </c>
      <c r="AT412" s="180" t="s">
        <v>173</v>
      </c>
      <c r="AU412" s="180" t="s">
        <v>86</v>
      </c>
      <c r="AY412" s="18" t="s">
        <v>170</v>
      </c>
      <c r="BE412" s="181">
        <f t="shared" si="14"/>
        <v>0</v>
      </c>
      <c r="BF412" s="181">
        <f t="shared" si="15"/>
        <v>0</v>
      </c>
      <c r="BG412" s="181">
        <f t="shared" si="16"/>
        <v>0</v>
      </c>
      <c r="BH412" s="181">
        <f t="shared" si="17"/>
        <v>0</v>
      </c>
      <c r="BI412" s="181">
        <f t="shared" si="18"/>
        <v>0</v>
      </c>
      <c r="BJ412" s="18" t="s">
        <v>84</v>
      </c>
      <c r="BK412" s="181">
        <f t="shared" si="19"/>
        <v>0</v>
      </c>
      <c r="BL412" s="18" t="s">
        <v>273</v>
      </c>
      <c r="BM412" s="180" t="s">
        <v>680</v>
      </c>
    </row>
    <row r="413" spans="1:65" s="2" customFormat="1" ht="21.75" customHeight="1">
      <c r="A413" s="33"/>
      <c r="B413" s="167"/>
      <c r="C413" s="206" t="s">
        <v>681</v>
      </c>
      <c r="D413" s="206" t="s">
        <v>199</v>
      </c>
      <c r="E413" s="207" t="s">
        <v>682</v>
      </c>
      <c r="F413" s="208" t="s">
        <v>683</v>
      </c>
      <c r="G413" s="209" t="s">
        <v>297</v>
      </c>
      <c r="H413" s="210">
        <v>1</v>
      </c>
      <c r="I413" s="211"/>
      <c r="J413" s="212">
        <f t="shared" si="10"/>
        <v>0</v>
      </c>
      <c r="K413" s="213"/>
      <c r="L413" s="214"/>
      <c r="M413" s="215" t="s">
        <v>1</v>
      </c>
      <c r="N413" s="216" t="s">
        <v>42</v>
      </c>
      <c r="O413" s="59"/>
      <c r="P413" s="178">
        <f t="shared" si="11"/>
        <v>0</v>
      </c>
      <c r="Q413" s="178">
        <v>9.1200000000000003E-2</v>
      </c>
      <c r="R413" s="178">
        <f t="shared" si="12"/>
        <v>9.1200000000000003E-2</v>
      </c>
      <c r="S413" s="178">
        <v>0</v>
      </c>
      <c r="T413" s="179">
        <f t="shared" si="13"/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80" t="s">
        <v>355</v>
      </c>
      <c r="AT413" s="180" t="s">
        <v>199</v>
      </c>
      <c r="AU413" s="180" t="s">
        <v>86</v>
      </c>
      <c r="AY413" s="18" t="s">
        <v>170</v>
      </c>
      <c r="BE413" s="181">
        <f t="shared" si="14"/>
        <v>0</v>
      </c>
      <c r="BF413" s="181">
        <f t="shared" si="15"/>
        <v>0</v>
      </c>
      <c r="BG413" s="181">
        <f t="shared" si="16"/>
        <v>0</v>
      </c>
      <c r="BH413" s="181">
        <f t="shared" si="17"/>
        <v>0</v>
      </c>
      <c r="BI413" s="181">
        <f t="shared" si="18"/>
        <v>0</v>
      </c>
      <c r="BJ413" s="18" t="s">
        <v>84</v>
      </c>
      <c r="BK413" s="181">
        <f t="shared" si="19"/>
        <v>0</v>
      </c>
      <c r="BL413" s="18" t="s">
        <v>273</v>
      </c>
      <c r="BM413" s="180" t="s">
        <v>684</v>
      </c>
    </row>
    <row r="414" spans="1:65" s="2" customFormat="1" ht="21.75" customHeight="1">
      <c r="A414" s="33"/>
      <c r="B414" s="167"/>
      <c r="C414" s="168" t="s">
        <v>685</v>
      </c>
      <c r="D414" s="168" t="s">
        <v>173</v>
      </c>
      <c r="E414" s="169" t="s">
        <v>686</v>
      </c>
      <c r="F414" s="170" t="s">
        <v>687</v>
      </c>
      <c r="G414" s="171" t="s">
        <v>297</v>
      </c>
      <c r="H414" s="172">
        <v>1</v>
      </c>
      <c r="I414" s="173"/>
      <c r="J414" s="174">
        <f t="shared" si="10"/>
        <v>0</v>
      </c>
      <c r="K414" s="175"/>
      <c r="L414" s="34"/>
      <c r="M414" s="176" t="s">
        <v>1</v>
      </c>
      <c r="N414" s="177" t="s">
        <v>42</v>
      </c>
      <c r="O414" s="59"/>
      <c r="P414" s="178">
        <f t="shared" si="11"/>
        <v>0</v>
      </c>
      <c r="Q414" s="178">
        <v>0</v>
      </c>
      <c r="R414" s="178">
        <f t="shared" si="12"/>
        <v>0</v>
      </c>
      <c r="S414" s="178">
        <v>0</v>
      </c>
      <c r="T414" s="179">
        <f t="shared" si="13"/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80" t="s">
        <v>273</v>
      </c>
      <c r="AT414" s="180" t="s">
        <v>173</v>
      </c>
      <c r="AU414" s="180" t="s">
        <v>86</v>
      </c>
      <c r="AY414" s="18" t="s">
        <v>170</v>
      </c>
      <c r="BE414" s="181">
        <f t="shared" si="14"/>
        <v>0</v>
      </c>
      <c r="BF414" s="181">
        <f t="shared" si="15"/>
        <v>0</v>
      </c>
      <c r="BG414" s="181">
        <f t="shared" si="16"/>
        <v>0</v>
      </c>
      <c r="BH414" s="181">
        <f t="shared" si="17"/>
        <v>0</v>
      </c>
      <c r="BI414" s="181">
        <f t="shared" si="18"/>
        <v>0</v>
      </c>
      <c r="BJ414" s="18" t="s">
        <v>84</v>
      </c>
      <c r="BK414" s="181">
        <f t="shared" si="19"/>
        <v>0</v>
      </c>
      <c r="BL414" s="18" t="s">
        <v>273</v>
      </c>
      <c r="BM414" s="180" t="s">
        <v>688</v>
      </c>
    </row>
    <row r="415" spans="1:65" s="2" customFormat="1" ht="16.5" customHeight="1">
      <c r="A415" s="33"/>
      <c r="B415" s="167"/>
      <c r="C415" s="206" t="s">
        <v>689</v>
      </c>
      <c r="D415" s="206" t="s">
        <v>199</v>
      </c>
      <c r="E415" s="207" t="s">
        <v>690</v>
      </c>
      <c r="F415" s="208" t="s">
        <v>691</v>
      </c>
      <c r="G415" s="209" t="s">
        <v>297</v>
      </c>
      <c r="H415" s="210">
        <v>1</v>
      </c>
      <c r="I415" s="211"/>
      <c r="J415" s="212">
        <f t="shared" si="10"/>
        <v>0</v>
      </c>
      <c r="K415" s="213"/>
      <c r="L415" s="214"/>
      <c r="M415" s="215" t="s">
        <v>1</v>
      </c>
      <c r="N415" s="216" t="s">
        <v>42</v>
      </c>
      <c r="O415" s="59"/>
      <c r="P415" s="178">
        <f t="shared" si="11"/>
        <v>0</v>
      </c>
      <c r="Q415" s="178">
        <v>1.2E-2</v>
      </c>
      <c r="R415" s="178">
        <f t="shared" si="12"/>
        <v>1.2E-2</v>
      </c>
      <c r="S415" s="178">
        <v>0</v>
      </c>
      <c r="T415" s="179">
        <f t="shared" si="13"/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80" t="s">
        <v>355</v>
      </c>
      <c r="AT415" s="180" t="s">
        <v>199</v>
      </c>
      <c r="AU415" s="180" t="s">
        <v>86</v>
      </c>
      <c r="AY415" s="18" t="s">
        <v>170</v>
      </c>
      <c r="BE415" s="181">
        <f t="shared" si="14"/>
        <v>0</v>
      </c>
      <c r="BF415" s="181">
        <f t="shared" si="15"/>
        <v>0</v>
      </c>
      <c r="BG415" s="181">
        <f t="shared" si="16"/>
        <v>0</v>
      </c>
      <c r="BH415" s="181">
        <f t="shared" si="17"/>
        <v>0</v>
      </c>
      <c r="BI415" s="181">
        <f t="shared" si="18"/>
        <v>0</v>
      </c>
      <c r="BJ415" s="18" t="s">
        <v>84</v>
      </c>
      <c r="BK415" s="181">
        <f t="shared" si="19"/>
        <v>0</v>
      </c>
      <c r="BL415" s="18" t="s">
        <v>273</v>
      </c>
      <c r="BM415" s="180" t="s">
        <v>692</v>
      </c>
    </row>
    <row r="416" spans="1:65" s="2" customFormat="1" ht="16.5" customHeight="1">
      <c r="A416" s="33"/>
      <c r="B416" s="167"/>
      <c r="C416" s="168" t="s">
        <v>693</v>
      </c>
      <c r="D416" s="168" t="s">
        <v>173</v>
      </c>
      <c r="E416" s="169" t="s">
        <v>694</v>
      </c>
      <c r="F416" s="170" t="s">
        <v>695</v>
      </c>
      <c r="G416" s="171" t="s">
        <v>184</v>
      </c>
      <c r="H416" s="172">
        <v>4.6379999999999999</v>
      </c>
      <c r="I416" s="173"/>
      <c r="J416" s="174">
        <f t="shared" si="10"/>
        <v>0</v>
      </c>
      <c r="K416" s="175"/>
      <c r="L416" s="34"/>
      <c r="M416" s="176" t="s">
        <v>1</v>
      </c>
      <c r="N416" s="177" t="s">
        <v>42</v>
      </c>
      <c r="O416" s="59"/>
      <c r="P416" s="178">
        <f t="shared" si="11"/>
        <v>0</v>
      </c>
      <c r="Q416" s="178">
        <v>1.0000000000000001E-5</v>
      </c>
      <c r="R416" s="178">
        <f t="shared" si="12"/>
        <v>4.638E-5</v>
      </c>
      <c r="S416" s="178">
        <v>0</v>
      </c>
      <c r="T416" s="179">
        <f t="shared" si="13"/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80" t="s">
        <v>273</v>
      </c>
      <c r="AT416" s="180" t="s">
        <v>173</v>
      </c>
      <c r="AU416" s="180" t="s">
        <v>86</v>
      </c>
      <c r="AY416" s="18" t="s">
        <v>170</v>
      </c>
      <c r="BE416" s="181">
        <f t="shared" si="14"/>
        <v>0</v>
      </c>
      <c r="BF416" s="181">
        <f t="shared" si="15"/>
        <v>0</v>
      </c>
      <c r="BG416" s="181">
        <f t="shared" si="16"/>
        <v>0</v>
      </c>
      <c r="BH416" s="181">
        <f t="shared" si="17"/>
        <v>0</v>
      </c>
      <c r="BI416" s="181">
        <f t="shared" si="18"/>
        <v>0</v>
      </c>
      <c r="BJ416" s="18" t="s">
        <v>84</v>
      </c>
      <c r="BK416" s="181">
        <f t="shared" si="19"/>
        <v>0</v>
      </c>
      <c r="BL416" s="18" t="s">
        <v>273</v>
      </c>
      <c r="BM416" s="180" t="s">
        <v>696</v>
      </c>
    </row>
    <row r="417" spans="1:65" s="14" customFormat="1" ht="10.199999999999999">
      <c r="B417" s="190"/>
      <c r="D417" s="183" t="s">
        <v>179</v>
      </c>
      <c r="E417" s="191" t="s">
        <v>1</v>
      </c>
      <c r="F417" s="192" t="s">
        <v>697</v>
      </c>
      <c r="H417" s="193">
        <v>4.6379999999999999</v>
      </c>
      <c r="I417" s="194"/>
      <c r="L417" s="190"/>
      <c r="M417" s="195"/>
      <c r="N417" s="196"/>
      <c r="O417" s="196"/>
      <c r="P417" s="196"/>
      <c r="Q417" s="196"/>
      <c r="R417" s="196"/>
      <c r="S417" s="196"/>
      <c r="T417" s="197"/>
      <c r="AT417" s="191" t="s">
        <v>179</v>
      </c>
      <c r="AU417" s="191" t="s">
        <v>86</v>
      </c>
      <c r="AV417" s="14" t="s">
        <v>86</v>
      </c>
      <c r="AW417" s="14" t="s">
        <v>32</v>
      </c>
      <c r="AX417" s="14" t="s">
        <v>84</v>
      </c>
      <c r="AY417" s="191" t="s">
        <v>170</v>
      </c>
    </row>
    <row r="418" spans="1:65" s="2" customFormat="1" ht="16.5" customHeight="1">
      <c r="A418" s="33"/>
      <c r="B418" s="167"/>
      <c r="C418" s="168" t="s">
        <v>698</v>
      </c>
      <c r="D418" s="168" t="s">
        <v>173</v>
      </c>
      <c r="E418" s="169" t="s">
        <v>699</v>
      </c>
      <c r="F418" s="170" t="s">
        <v>700</v>
      </c>
      <c r="G418" s="171" t="s">
        <v>184</v>
      </c>
      <c r="H418" s="172">
        <v>15</v>
      </c>
      <c r="I418" s="173"/>
      <c r="J418" s="174">
        <f>ROUND(I418*H418,2)</f>
        <v>0</v>
      </c>
      <c r="K418" s="175"/>
      <c r="L418" s="34"/>
      <c r="M418" s="176" t="s">
        <v>1</v>
      </c>
      <c r="N418" s="177" t="s">
        <v>42</v>
      </c>
      <c r="O418" s="59"/>
      <c r="P418" s="178">
        <f>O418*H418</f>
        <v>0</v>
      </c>
      <c r="Q418" s="178">
        <v>1.0000000000000001E-5</v>
      </c>
      <c r="R418" s="178">
        <f>Q418*H418</f>
        <v>1.5000000000000001E-4</v>
      </c>
      <c r="S418" s="178">
        <v>0</v>
      </c>
      <c r="T418" s="179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80" t="s">
        <v>273</v>
      </c>
      <c r="AT418" s="180" t="s">
        <v>173</v>
      </c>
      <c r="AU418" s="180" t="s">
        <v>86</v>
      </c>
      <c r="AY418" s="18" t="s">
        <v>170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18" t="s">
        <v>84</v>
      </c>
      <c r="BK418" s="181">
        <f>ROUND(I418*H418,2)</f>
        <v>0</v>
      </c>
      <c r="BL418" s="18" t="s">
        <v>273</v>
      </c>
      <c r="BM418" s="180" t="s">
        <v>701</v>
      </c>
    </row>
    <row r="419" spans="1:65" s="2" customFormat="1" ht="21.75" customHeight="1">
      <c r="A419" s="33"/>
      <c r="B419" s="167"/>
      <c r="C419" s="168" t="s">
        <v>702</v>
      </c>
      <c r="D419" s="168" t="s">
        <v>173</v>
      </c>
      <c r="E419" s="169" t="s">
        <v>703</v>
      </c>
      <c r="F419" s="170" t="s">
        <v>704</v>
      </c>
      <c r="G419" s="171" t="s">
        <v>705</v>
      </c>
      <c r="H419" s="172">
        <v>1</v>
      </c>
      <c r="I419" s="173"/>
      <c r="J419" s="174">
        <f>ROUND(I419*H419,2)</f>
        <v>0</v>
      </c>
      <c r="K419" s="175"/>
      <c r="L419" s="34"/>
      <c r="M419" s="176" t="s">
        <v>1</v>
      </c>
      <c r="N419" s="177" t="s">
        <v>42</v>
      </c>
      <c r="O419" s="59"/>
      <c r="P419" s="178">
        <f>O419*H419</f>
        <v>0</v>
      </c>
      <c r="Q419" s="178">
        <v>0</v>
      </c>
      <c r="R419" s="178">
        <f>Q419*H419</f>
        <v>0</v>
      </c>
      <c r="S419" s="178">
        <v>0</v>
      </c>
      <c r="T419" s="179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80" t="s">
        <v>273</v>
      </c>
      <c r="AT419" s="180" t="s">
        <v>173</v>
      </c>
      <c r="AU419" s="180" t="s">
        <v>86</v>
      </c>
      <c r="AY419" s="18" t="s">
        <v>170</v>
      </c>
      <c r="BE419" s="181">
        <f>IF(N419="základní",J419,0)</f>
        <v>0</v>
      </c>
      <c r="BF419" s="181">
        <f>IF(N419="snížená",J419,0)</f>
        <v>0</v>
      </c>
      <c r="BG419" s="181">
        <f>IF(N419="zákl. přenesená",J419,0)</f>
        <v>0</v>
      </c>
      <c r="BH419" s="181">
        <f>IF(N419="sníž. přenesená",J419,0)</f>
        <v>0</v>
      </c>
      <c r="BI419" s="181">
        <f>IF(N419="nulová",J419,0)</f>
        <v>0</v>
      </c>
      <c r="BJ419" s="18" t="s">
        <v>84</v>
      </c>
      <c r="BK419" s="181">
        <f>ROUND(I419*H419,2)</f>
        <v>0</v>
      </c>
      <c r="BL419" s="18" t="s">
        <v>273</v>
      </c>
      <c r="BM419" s="180" t="s">
        <v>706</v>
      </c>
    </row>
    <row r="420" spans="1:65" s="2" customFormat="1" ht="21.75" customHeight="1">
      <c r="A420" s="33"/>
      <c r="B420" s="167"/>
      <c r="C420" s="168" t="s">
        <v>707</v>
      </c>
      <c r="D420" s="168" t="s">
        <v>173</v>
      </c>
      <c r="E420" s="169" t="s">
        <v>708</v>
      </c>
      <c r="F420" s="170" t="s">
        <v>709</v>
      </c>
      <c r="G420" s="171" t="s">
        <v>190</v>
      </c>
      <c r="H420" s="172">
        <v>0.72499999999999998</v>
      </c>
      <c r="I420" s="173"/>
      <c r="J420" s="174">
        <f>ROUND(I420*H420,2)</f>
        <v>0</v>
      </c>
      <c r="K420" s="175"/>
      <c r="L420" s="34"/>
      <c r="M420" s="176" t="s">
        <v>1</v>
      </c>
      <c r="N420" s="177" t="s">
        <v>42</v>
      </c>
      <c r="O420" s="59"/>
      <c r="P420" s="178">
        <f>O420*H420</f>
        <v>0</v>
      </c>
      <c r="Q420" s="178">
        <v>0</v>
      </c>
      <c r="R420" s="178">
        <f>Q420*H420</f>
        <v>0</v>
      </c>
      <c r="S420" s="178">
        <v>0</v>
      </c>
      <c r="T420" s="179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80" t="s">
        <v>273</v>
      </c>
      <c r="AT420" s="180" t="s">
        <v>173</v>
      </c>
      <c r="AU420" s="180" t="s">
        <v>86</v>
      </c>
      <c r="AY420" s="18" t="s">
        <v>170</v>
      </c>
      <c r="BE420" s="181">
        <f>IF(N420="základní",J420,0)</f>
        <v>0</v>
      </c>
      <c r="BF420" s="181">
        <f>IF(N420="snížená",J420,0)</f>
        <v>0</v>
      </c>
      <c r="BG420" s="181">
        <f>IF(N420="zákl. přenesená",J420,0)</f>
        <v>0</v>
      </c>
      <c r="BH420" s="181">
        <f>IF(N420="sníž. přenesená",J420,0)</f>
        <v>0</v>
      </c>
      <c r="BI420" s="181">
        <f>IF(N420="nulová",J420,0)</f>
        <v>0</v>
      </c>
      <c r="BJ420" s="18" t="s">
        <v>84</v>
      </c>
      <c r="BK420" s="181">
        <f>ROUND(I420*H420,2)</f>
        <v>0</v>
      </c>
      <c r="BL420" s="18" t="s">
        <v>273</v>
      </c>
      <c r="BM420" s="180" t="s">
        <v>710</v>
      </c>
    </row>
    <row r="421" spans="1:65" s="12" customFormat="1" ht="22.8" customHeight="1">
      <c r="B421" s="154"/>
      <c r="D421" s="155" t="s">
        <v>76</v>
      </c>
      <c r="E421" s="165" t="s">
        <v>711</v>
      </c>
      <c r="F421" s="165" t="s">
        <v>712</v>
      </c>
      <c r="I421" s="157"/>
      <c r="J421" s="166">
        <f>BK421</f>
        <v>0</v>
      </c>
      <c r="L421" s="154"/>
      <c r="M421" s="159"/>
      <c r="N421" s="160"/>
      <c r="O421" s="160"/>
      <c r="P421" s="161">
        <f>SUM(P422:P501)</f>
        <v>0</v>
      </c>
      <c r="Q421" s="160"/>
      <c r="R421" s="161">
        <f>SUM(R422:R501)</f>
        <v>3.8481782900000003</v>
      </c>
      <c r="S421" s="160"/>
      <c r="T421" s="162">
        <f>SUM(T422:T501)</f>
        <v>0</v>
      </c>
      <c r="AR421" s="155" t="s">
        <v>86</v>
      </c>
      <c r="AT421" s="163" t="s">
        <v>76</v>
      </c>
      <c r="AU421" s="163" t="s">
        <v>84</v>
      </c>
      <c r="AY421" s="155" t="s">
        <v>170</v>
      </c>
      <c r="BK421" s="164">
        <f>SUM(BK422:BK501)</f>
        <v>0</v>
      </c>
    </row>
    <row r="422" spans="1:65" s="2" customFormat="1" ht="16.5" customHeight="1">
      <c r="A422" s="33"/>
      <c r="B422" s="167"/>
      <c r="C422" s="168" t="s">
        <v>713</v>
      </c>
      <c r="D422" s="168" t="s">
        <v>173</v>
      </c>
      <c r="E422" s="169" t="s">
        <v>714</v>
      </c>
      <c r="F422" s="170" t="s">
        <v>715</v>
      </c>
      <c r="G422" s="171" t="s">
        <v>184</v>
      </c>
      <c r="H422" s="172">
        <v>88.1</v>
      </c>
      <c r="I422" s="173"/>
      <c r="J422" s="174">
        <f>ROUND(I422*H422,2)</f>
        <v>0</v>
      </c>
      <c r="K422" s="175"/>
      <c r="L422" s="34"/>
      <c r="M422" s="176" t="s">
        <v>1</v>
      </c>
      <c r="N422" s="177" t="s">
        <v>42</v>
      </c>
      <c r="O422" s="59"/>
      <c r="P422" s="178">
        <f>O422*H422</f>
        <v>0</v>
      </c>
      <c r="Q422" s="178">
        <v>0</v>
      </c>
      <c r="R422" s="178">
        <f>Q422*H422</f>
        <v>0</v>
      </c>
      <c r="S422" s="178">
        <v>0</v>
      </c>
      <c r="T422" s="179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80" t="s">
        <v>273</v>
      </c>
      <c r="AT422" s="180" t="s">
        <v>173</v>
      </c>
      <c r="AU422" s="180" t="s">
        <v>86</v>
      </c>
      <c r="AY422" s="18" t="s">
        <v>170</v>
      </c>
      <c r="BE422" s="181">
        <f>IF(N422="základní",J422,0)</f>
        <v>0</v>
      </c>
      <c r="BF422" s="181">
        <f>IF(N422="snížená",J422,0)</f>
        <v>0</v>
      </c>
      <c r="BG422" s="181">
        <f>IF(N422="zákl. přenesená",J422,0)</f>
        <v>0</v>
      </c>
      <c r="BH422" s="181">
        <f>IF(N422="sníž. přenesená",J422,0)</f>
        <v>0</v>
      </c>
      <c r="BI422" s="181">
        <f>IF(N422="nulová",J422,0)</f>
        <v>0</v>
      </c>
      <c r="BJ422" s="18" t="s">
        <v>84</v>
      </c>
      <c r="BK422" s="181">
        <f>ROUND(I422*H422,2)</f>
        <v>0</v>
      </c>
      <c r="BL422" s="18" t="s">
        <v>273</v>
      </c>
      <c r="BM422" s="180" t="s">
        <v>716</v>
      </c>
    </row>
    <row r="423" spans="1:65" s="13" customFormat="1" ht="10.199999999999999">
      <c r="B423" s="182"/>
      <c r="D423" s="183" t="s">
        <v>179</v>
      </c>
      <c r="E423" s="184" t="s">
        <v>1</v>
      </c>
      <c r="F423" s="185" t="s">
        <v>232</v>
      </c>
      <c r="H423" s="184" t="s">
        <v>1</v>
      </c>
      <c r="I423" s="186"/>
      <c r="L423" s="182"/>
      <c r="M423" s="187"/>
      <c r="N423" s="188"/>
      <c r="O423" s="188"/>
      <c r="P423" s="188"/>
      <c r="Q423" s="188"/>
      <c r="R423" s="188"/>
      <c r="S423" s="188"/>
      <c r="T423" s="189"/>
      <c r="AT423" s="184" t="s">
        <v>179</v>
      </c>
      <c r="AU423" s="184" t="s">
        <v>86</v>
      </c>
      <c r="AV423" s="13" t="s">
        <v>84</v>
      </c>
      <c r="AW423" s="13" t="s">
        <v>32</v>
      </c>
      <c r="AX423" s="13" t="s">
        <v>77</v>
      </c>
      <c r="AY423" s="184" t="s">
        <v>170</v>
      </c>
    </row>
    <row r="424" spans="1:65" s="14" customFormat="1" ht="10.199999999999999">
      <c r="B424" s="190"/>
      <c r="D424" s="183" t="s">
        <v>179</v>
      </c>
      <c r="E424" s="191" t="s">
        <v>1</v>
      </c>
      <c r="F424" s="192" t="s">
        <v>717</v>
      </c>
      <c r="H424" s="193">
        <v>24.7</v>
      </c>
      <c r="I424" s="194"/>
      <c r="L424" s="190"/>
      <c r="M424" s="195"/>
      <c r="N424" s="196"/>
      <c r="O424" s="196"/>
      <c r="P424" s="196"/>
      <c r="Q424" s="196"/>
      <c r="R424" s="196"/>
      <c r="S424" s="196"/>
      <c r="T424" s="197"/>
      <c r="AT424" s="191" t="s">
        <v>179</v>
      </c>
      <c r="AU424" s="191" t="s">
        <v>86</v>
      </c>
      <c r="AV424" s="14" t="s">
        <v>86</v>
      </c>
      <c r="AW424" s="14" t="s">
        <v>32</v>
      </c>
      <c r="AX424" s="14" t="s">
        <v>77</v>
      </c>
      <c r="AY424" s="191" t="s">
        <v>170</v>
      </c>
    </row>
    <row r="425" spans="1:65" s="13" customFormat="1" ht="10.199999999999999">
      <c r="B425" s="182"/>
      <c r="D425" s="183" t="s">
        <v>179</v>
      </c>
      <c r="E425" s="184" t="s">
        <v>1</v>
      </c>
      <c r="F425" s="185" t="s">
        <v>219</v>
      </c>
      <c r="H425" s="184" t="s">
        <v>1</v>
      </c>
      <c r="I425" s="186"/>
      <c r="L425" s="182"/>
      <c r="M425" s="187"/>
      <c r="N425" s="188"/>
      <c r="O425" s="188"/>
      <c r="P425" s="188"/>
      <c r="Q425" s="188"/>
      <c r="R425" s="188"/>
      <c r="S425" s="188"/>
      <c r="T425" s="189"/>
      <c r="AT425" s="184" t="s">
        <v>179</v>
      </c>
      <c r="AU425" s="184" t="s">
        <v>86</v>
      </c>
      <c r="AV425" s="13" t="s">
        <v>84</v>
      </c>
      <c r="AW425" s="13" t="s">
        <v>32</v>
      </c>
      <c r="AX425" s="13" t="s">
        <v>77</v>
      </c>
      <c r="AY425" s="184" t="s">
        <v>170</v>
      </c>
    </row>
    <row r="426" spans="1:65" s="14" customFormat="1" ht="10.199999999999999">
      <c r="B426" s="190"/>
      <c r="D426" s="183" t="s">
        <v>179</v>
      </c>
      <c r="E426" s="191" t="s">
        <v>1</v>
      </c>
      <c r="F426" s="192" t="s">
        <v>718</v>
      </c>
      <c r="H426" s="193">
        <v>63.4</v>
      </c>
      <c r="I426" s="194"/>
      <c r="L426" s="190"/>
      <c r="M426" s="195"/>
      <c r="N426" s="196"/>
      <c r="O426" s="196"/>
      <c r="P426" s="196"/>
      <c r="Q426" s="196"/>
      <c r="R426" s="196"/>
      <c r="S426" s="196"/>
      <c r="T426" s="197"/>
      <c r="AT426" s="191" t="s">
        <v>179</v>
      </c>
      <c r="AU426" s="191" t="s">
        <v>86</v>
      </c>
      <c r="AV426" s="14" t="s">
        <v>86</v>
      </c>
      <c r="AW426" s="14" t="s">
        <v>32</v>
      </c>
      <c r="AX426" s="14" t="s">
        <v>77</v>
      </c>
      <c r="AY426" s="191" t="s">
        <v>170</v>
      </c>
    </row>
    <row r="427" spans="1:65" s="15" customFormat="1" ht="10.199999999999999">
      <c r="B427" s="198"/>
      <c r="D427" s="183" t="s">
        <v>179</v>
      </c>
      <c r="E427" s="199" t="s">
        <v>1</v>
      </c>
      <c r="F427" s="200" t="s">
        <v>198</v>
      </c>
      <c r="H427" s="201">
        <v>88.1</v>
      </c>
      <c r="I427" s="202"/>
      <c r="L427" s="198"/>
      <c r="M427" s="203"/>
      <c r="N427" s="204"/>
      <c r="O427" s="204"/>
      <c r="P427" s="204"/>
      <c r="Q427" s="204"/>
      <c r="R427" s="204"/>
      <c r="S427" s="204"/>
      <c r="T427" s="205"/>
      <c r="AT427" s="199" t="s">
        <v>179</v>
      </c>
      <c r="AU427" s="199" t="s">
        <v>86</v>
      </c>
      <c r="AV427" s="15" t="s">
        <v>177</v>
      </c>
      <c r="AW427" s="15" t="s">
        <v>32</v>
      </c>
      <c r="AX427" s="15" t="s">
        <v>84</v>
      </c>
      <c r="AY427" s="199" t="s">
        <v>170</v>
      </c>
    </row>
    <row r="428" spans="1:65" s="2" customFormat="1" ht="16.5" customHeight="1">
      <c r="A428" s="33"/>
      <c r="B428" s="167"/>
      <c r="C428" s="168" t="s">
        <v>719</v>
      </c>
      <c r="D428" s="168" t="s">
        <v>173</v>
      </c>
      <c r="E428" s="169" t="s">
        <v>720</v>
      </c>
      <c r="F428" s="170" t="s">
        <v>721</v>
      </c>
      <c r="G428" s="171" t="s">
        <v>184</v>
      </c>
      <c r="H428" s="172">
        <v>88.1</v>
      </c>
      <c r="I428" s="173"/>
      <c r="J428" s="174">
        <f>ROUND(I428*H428,2)</f>
        <v>0</v>
      </c>
      <c r="K428" s="175"/>
      <c r="L428" s="34"/>
      <c r="M428" s="176" t="s">
        <v>1</v>
      </c>
      <c r="N428" s="177" t="s">
        <v>42</v>
      </c>
      <c r="O428" s="59"/>
      <c r="P428" s="178">
        <f>O428*H428</f>
        <v>0</v>
      </c>
      <c r="Q428" s="178">
        <v>2.9999999999999997E-4</v>
      </c>
      <c r="R428" s="178">
        <f>Q428*H428</f>
        <v>2.6429999999999995E-2</v>
      </c>
      <c r="S428" s="178">
        <v>0</v>
      </c>
      <c r="T428" s="179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80" t="s">
        <v>273</v>
      </c>
      <c r="AT428" s="180" t="s">
        <v>173</v>
      </c>
      <c r="AU428" s="180" t="s">
        <v>86</v>
      </c>
      <c r="AY428" s="18" t="s">
        <v>170</v>
      </c>
      <c r="BE428" s="181">
        <f>IF(N428="základní",J428,0)</f>
        <v>0</v>
      </c>
      <c r="BF428" s="181">
        <f>IF(N428="snížená",J428,0)</f>
        <v>0</v>
      </c>
      <c r="BG428" s="181">
        <f>IF(N428="zákl. přenesená",J428,0)</f>
        <v>0</v>
      </c>
      <c r="BH428" s="181">
        <f>IF(N428="sníž. přenesená",J428,0)</f>
        <v>0</v>
      </c>
      <c r="BI428" s="181">
        <f>IF(N428="nulová",J428,0)</f>
        <v>0</v>
      </c>
      <c r="BJ428" s="18" t="s">
        <v>84</v>
      </c>
      <c r="BK428" s="181">
        <f>ROUND(I428*H428,2)</f>
        <v>0</v>
      </c>
      <c r="BL428" s="18" t="s">
        <v>273</v>
      </c>
      <c r="BM428" s="180" t="s">
        <v>722</v>
      </c>
    </row>
    <row r="429" spans="1:65" s="2" customFormat="1" ht="16.5" customHeight="1">
      <c r="A429" s="33"/>
      <c r="B429" s="167"/>
      <c r="C429" s="168" t="s">
        <v>723</v>
      </c>
      <c r="D429" s="168" t="s">
        <v>173</v>
      </c>
      <c r="E429" s="169" t="s">
        <v>724</v>
      </c>
      <c r="F429" s="170" t="s">
        <v>725</v>
      </c>
      <c r="G429" s="171" t="s">
        <v>184</v>
      </c>
      <c r="H429" s="172">
        <v>88.1</v>
      </c>
      <c r="I429" s="173"/>
      <c r="J429" s="174">
        <f>ROUND(I429*H429,2)</f>
        <v>0</v>
      </c>
      <c r="K429" s="175"/>
      <c r="L429" s="34"/>
      <c r="M429" s="176" t="s">
        <v>1</v>
      </c>
      <c r="N429" s="177" t="s">
        <v>42</v>
      </c>
      <c r="O429" s="59"/>
      <c r="P429" s="178">
        <f>O429*H429</f>
        <v>0</v>
      </c>
      <c r="Q429" s="178">
        <v>7.5799999999999999E-3</v>
      </c>
      <c r="R429" s="178">
        <f>Q429*H429</f>
        <v>0.667798</v>
      </c>
      <c r="S429" s="178">
        <v>0</v>
      </c>
      <c r="T429" s="179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80" t="s">
        <v>273</v>
      </c>
      <c r="AT429" s="180" t="s">
        <v>173</v>
      </c>
      <c r="AU429" s="180" t="s">
        <v>86</v>
      </c>
      <c r="AY429" s="18" t="s">
        <v>170</v>
      </c>
      <c r="BE429" s="181">
        <f>IF(N429="základní",J429,0)</f>
        <v>0</v>
      </c>
      <c r="BF429" s="181">
        <f>IF(N429="snížená",J429,0)</f>
        <v>0</v>
      </c>
      <c r="BG429" s="181">
        <f>IF(N429="zákl. přenesená",J429,0)</f>
        <v>0</v>
      </c>
      <c r="BH429" s="181">
        <f>IF(N429="sníž. přenesená",J429,0)</f>
        <v>0</v>
      </c>
      <c r="BI429" s="181">
        <f>IF(N429="nulová",J429,0)</f>
        <v>0</v>
      </c>
      <c r="BJ429" s="18" t="s">
        <v>84</v>
      </c>
      <c r="BK429" s="181">
        <f>ROUND(I429*H429,2)</f>
        <v>0</v>
      </c>
      <c r="BL429" s="18" t="s">
        <v>273</v>
      </c>
      <c r="BM429" s="180" t="s">
        <v>726</v>
      </c>
    </row>
    <row r="430" spans="1:65" s="2" customFormat="1" ht="21.75" customHeight="1">
      <c r="A430" s="33"/>
      <c r="B430" s="167"/>
      <c r="C430" s="168" t="s">
        <v>727</v>
      </c>
      <c r="D430" s="168" t="s">
        <v>173</v>
      </c>
      <c r="E430" s="169" t="s">
        <v>728</v>
      </c>
      <c r="F430" s="170" t="s">
        <v>729</v>
      </c>
      <c r="G430" s="171" t="s">
        <v>244</v>
      </c>
      <c r="H430" s="172">
        <v>23</v>
      </c>
      <c r="I430" s="173"/>
      <c r="J430" s="174">
        <f>ROUND(I430*H430,2)</f>
        <v>0</v>
      </c>
      <c r="K430" s="175"/>
      <c r="L430" s="34"/>
      <c r="M430" s="176" t="s">
        <v>1</v>
      </c>
      <c r="N430" s="177" t="s">
        <v>42</v>
      </c>
      <c r="O430" s="59"/>
      <c r="P430" s="178">
        <f>O430*H430</f>
        <v>0</v>
      </c>
      <c r="Q430" s="178">
        <v>1.5299999999999999E-3</v>
      </c>
      <c r="R430" s="178">
        <f>Q430*H430</f>
        <v>3.5189999999999999E-2</v>
      </c>
      <c r="S430" s="178">
        <v>0</v>
      </c>
      <c r="T430" s="179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80" t="s">
        <v>273</v>
      </c>
      <c r="AT430" s="180" t="s">
        <v>173</v>
      </c>
      <c r="AU430" s="180" t="s">
        <v>86</v>
      </c>
      <c r="AY430" s="18" t="s">
        <v>170</v>
      </c>
      <c r="BE430" s="181">
        <f>IF(N430="základní",J430,0)</f>
        <v>0</v>
      </c>
      <c r="BF430" s="181">
        <f>IF(N430="snížená",J430,0)</f>
        <v>0</v>
      </c>
      <c r="BG430" s="181">
        <f>IF(N430="zákl. přenesená",J430,0)</f>
        <v>0</v>
      </c>
      <c r="BH430" s="181">
        <f>IF(N430="sníž. přenesená",J430,0)</f>
        <v>0</v>
      </c>
      <c r="BI430" s="181">
        <f>IF(N430="nulová",J430,0)</f>
        <v>0</v>
      </c>
      <c r="BJ430" s="18" t="s">
        <v>84</v>
      </c>
      <c r="BK430" s="181">
        <f>ROUND(I430*H430,2)</f>
        <v>0</v>
      </c>
      <c r="BL430" s="18" t="s">
        <v>273</v>
      </c>
      <c r="BM430" s="180" t="s">
        <v>730</v>
      </c>
    </row>
    <row r="431" spans="1:65" s="14" customFormat="1" ht="10.199999999999999">
      <c r="B431" s="190"/>
      <c r="D431" s="183" t="s">
        <v>179</v>
      </c>
      <c r="E431" s="191" t="s">
        <v>1</v>
      </c>
      <c r="F431" s="192" t="s">
        <v>731</v>
      </c>
      <c r="H431" s="193">
        <v>23</v>
      </c>
      <c r="I431" s="194"/>
      <c r="L431" s="190"/>
      <c r="M431" s="195"/>
      <c r="N431" s="196"/>
      <c r="O431" s="196"/>
      <c r="P431" s="196"/>
      <c r="Q431" s="196"/>
      <c r="R431" s="196"/>
      <c r="S431" s="196"/>
      <c r="T431" s="197"/>
      <c r="AT431" s="191" t="s">
        <v>179</v>
      </c>
      <c r="AU431" s="191" t="s">
        <v>86</v>
      </c>
      <c r="AV431" s="14" t="s">
        <v>86</v>
      </c>
      <c r="AW431" s="14" t="s">
        <v>32</v>
      </c>
      <c r="AX431" s="14" t="s">
        <v>84</v>
      </c>
      <c r="AY431" s="191" t="s">
        <v>170</v>
      </c>
    </row>
    <row r="432" spans="1:65" s="2" customFormat="1" ht="16.5" customHeight="1">
      <c r="A432" s="33"/>
      <c r="B432" s="167"/>
      <c r="C432" s="206" t="s">
        <v>732</v>
      </c>
      <c r="D432" s="206" t="s">
        <v>199</v>
      </c>
      <c r="E432" s="207" t="s">
        <v>733</v>
      </c>
      <c r="F432" s="208" t="s">
        <v>734</v>
      </c>
      <c r="G432" s="209" t="s">
        <v>184</v>
      </c>
      <c r="H432" s="210">
        <v>8.3490000000000002</v>
      </c>
      <c r="I432" s="211"/>
      <c r="J432" s="212">
        <f>ROUND(I432*H432,2)</f>
        <v>0</v>
      </c>
      <c r="K432" s="213"/>
      <c r="L432" s="214"/>
      <c r="M432" s="215" t="s">
        <v>1</v>
      </c>
      <c r="N432" s="216" t="s">
        <v>42</v>
      </c>
      <c r="O432" s="59"/>
      <c r="P432" s="178">
        <f>O432*H432</f>
        <v>0</v>
      </c>
      <c r="Q432" s="178">
        <v>4.0000000000000001E-3</v>
      </c>
      <c r="R432" s="178">
        <f>Q432*H432</f>
        <v>3.3396000000000002E-2</v>
      </c>
      <c r="S432" s="178">
        <v>0</v>
      </c>
      <c r="T432" s="179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80" t="s">
        <v>355</v>
      </c>
      <c r="AT432" s="180" t="s">
        <v>199</v>
      </c>
      <c r="AU432" s="180" t="s">
        <v>86</v>
      </c>
      <c r="AY432" s="18" t="s">
        <v>170</v>
      </c>
      <c r="BE432" s="181">
        <f>IF(N432="základní",J432,0)</f>
        <v>0</v>
      </c>
      <c r="BF432" s="181">
        <f>IF(N432="snížená",J432,0)</f>
        <v>0</v>
      </c>
      <c r="BG432" s="181">
        <f>IF(N432="zákl. přenesená",J432,0)</f>
        <v>0</v>
      </c>
      <c r="BH432" s="181">
        <f>IF(N432="sníž. přenesená",J432,0)</f>
        <v>0</v>
      </c>
      <c r="BI432" s="181">
        <f>IF(N432="nulová",J432,0)</f>
        <v>0</v>
      </c>
      <c r="BJ432" s="18" t="s">
        <v>84</v>
      </c>
      <c r="BK432" s="181">
        <f>ROUND(I432*H432,2)</f>
        <v>0</v>
      </c>
      <c r="BL432" s="18" t="s">
        <v>273</v>
      </c>
      <c r="BM432" s="180" t="s">
        <v>735</v>
      </c>
    </row>
    <row r="433" spans="1:65" s="14" customFormat="1" ht="10.199999999999999">
      <c r="B433" s="190"/>
      <c r="D433" s="183" t="s">
        <v>179</v>
      </c>
      <c r="E433" s="191" t="s">
        <v>1</v>
      </c>
      <c r="F433" s="192" t="s">
        <v>736</v>
      </c>
      <c r="H433" s="193">
        <v>7.59</v>
      </c>
      <c r="I433" s="194"/>
      <c r="L433" s="190"/>
      <c r="M433" s="195"/>
      <c r="N433" s="196"/>
      <c r="O433" s="196"/>
      <c r="P433" s="196"/>
      <c r="Q433" s="196"/>
      <c r="R433" s="196"/>
      <c r="S433" s="196"/>
      <c r="T433" s="197"/>
      <c r="AT433" s="191" t="s">
        <v>179</v>
      </c>
      <c r="AU433" s="191" t="s">
        <v>86</v>
      </c>
      <c r="AV433" s="14" t="s">
        <v>86</v>
      </c>
      <c r="AW433" s="14" t="s">
        <v>32</v>
      </c>
      <c r="AX433" s="14" t="s">
        <v>84</v>
      </c>
      <c r="AY433" s="191" t="s">
        <v>170</v>
      </c>
    </row>
    <row r="434" spans="1:65" s="14" customFormat="1" ht="10.199999999999999">
      <c r="B434" s="190"/>
      <c r="D434" s="183" t="s">
        <v>179</v>
      </c>
      <c r="F434" s="192" t="s">
        <v>737</v>
      </c>
      <c r="H434" s="193">
        <v>8.3490000000000002</v>
      </c>
      <c r="I434" s="194"/>
      <c r="L434" s="190"/>
      <c r="M434" s="195"/>
      <c r="N434" s="196"/>
      <c r="O434" s="196"/>
      <c r="P434" s="196"/>
      <c r="Q434" s="196"/>
      <c r="R434" s="196"/>
      <c r="S434" s="196"/>
      <c r="T434" s="197"/>
      <c r="AT434" s="191" t="s">
        <v>179</v>
      </c>
      <c r="AU434" s="191" t="s">
        <v>86</v>
      </c>
      <c r="AV434" s="14" t="s">
        <v>86</v>
      </c>
      <c r="AW434" s="14" t="s">
        <v>3</v>
      </c>
      <c r="AX434" s="14" t="s">
        <v>84</v>
      </c>
      <c r="AY434" s="191" t="s">
        <v>170</v>
      </c>
    </row>
    <row r="435" spans="1:65" s="2" customFormat="1" ht="21.75" customHeight="1">
      <c r="A435" s="33"/>
      <c r="B435" s="167"/>
      <c r="C435" s="168" t="s">
        <v>738</v>
      </c>
      <c r="D435" s="168" t="s">
        <v>173</v>
      </c>
      <c r="E435" s="169" t="s">
        <v>739</v>
      </c>
      <c r="F435" s="170" t="s">
        <v>740</v>
      </c>
      <c r="G435" s="171" t="s">
        <v>244</v>
      </c>
      <c r="H435" s="172">
        <v>27.5</v>
      </c>
      <c r="I435" s="173"/>
      <c r="J435" s="174">
        <f>ROUND(I435*H435,2)</f>
        <v>0</v>
      </c>
      <c r="K435" s="175"/>
      <c r="L435" s="34"/>
      <c r="M435" s="176" t="s">
        <v>1</v>
      </c>
      <c r="N435" s="177" t="s">
        <v>42</v>
      </c>
      <c r="O435" s="59"/>
      <c r="P435" s="178">
        <f>O435*H435</f>
        <v>0</v>
      </c>
      <c r="Q435" s="178">
        <v>1.0200000000000001E-3</v>
      </c>
      <c r="R435" s="178">
        <f>Q435*H435</f>
        <v>2.8050000000000002E-2</v>
      </c>
      <c r="S435" s="178">
        <v>0</v>
      </c>
      <c r="T435" s="179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80" t="s">
        <v>273</v>
      </c>
      <c r="AT435" s="180" t="s">
        <v>173</v>
      </c>
      <c r="AU435" s="180" t="s">
        <v>86</v>
      </c>
      <c r="AY435" s="18" t="s">
        <v>170</v>
      </c>
      <c r="BE435" s="181">
        <f>IF(N435="základní",J435,0)</f>
        <v>0</v>
      </c>
      <c r="BF435" s="181">
        <f>IF(N435="snížená",J435,0)</f>
        <v>0</v>
      </c>
      <c r="BG435" s="181">
        <f>IF(N435="zákl. přenesená",J435,0)</f>
        <v>0</v>
      </c>
      <c r="BH435" s="181">
        <f>IF(N435="sníž. přenesená",J435,0)</f>
        <v>0</v>
      </c>
      <c r="BI435" s="181">
        <f>IF(N435="nulová",J435,0)</f>
        <v>0</v>
      </c>
      <c r="BJ435" s="18" t="s">
        <v>84</v>
      </c>
      <c r="BK435" s="181">
        <f>ROUND(I435*H435,2)</f>
        <v>0</v>
      </c>
      <c r="BL435" s="18" t="s">
        <v>273</v>
      </c>
      <c r="BM435" s="180" t="s">
        <v>741</v>
      </c>
    </row>
    <row r="436" spans="1:65" s="14" customFormat="1" ht="10.199999999999999">
      <c r="B436" s="190"/>
      <c r="D436" s="183" t="s">
        <v>179</v>
      </c>
      <c r="E436" s="191" t="s">
        <v>1</v>
      </c>
      <c r="F436" s="192" t="s">
        <v>742</v>
      </c>
      <c r="H436" s="193">
        <v>27.5</v>
      </c>
      <c r="I436" s="194"/>
      <c r="L436" s="190"/>
      <c r="M436" s="195"/>
      <c r="N436" s="196"/>
      <c r="O436" s="196"/>
      <c r="P436" s="196"/>
      <c r="Q436" s="196"/>
      <c r="R436" s="196"/>
      <c r="S436" s="196"/>
      <c r="T436" s="197"/>
      <c r="AT436" s="191" t="s">
        <v>179</v>
      </c>
      <c r="AU436" s="191" t="s">
        <v>86</v>
      </c>
      <c r="AV436" s="14" t="s">
        <v>86</v>
      </c>
      <c r="AW436" s="14" t="s">
        <v>32</v>
      </c>
      <c r="AX436" s="14" t="s">
        <v>84</v>
      </c>
      <c r="AY436" s="191" t="s">
        <v>170</v>
      </c>
    </row>
    <row r="437" spans="1:65" s="2" customFormat="1" ht="21.75" customHeight="1">
      <c r="A437" s="33"/>
      <c r="B437" s="167"/>
      <c r="C437" s="206" t="s">
        <v>743</v>
      </c>
      <c r="D437" s="206" t="s">
        <v>199</v>
      </c>
      <c r="E437" s="207" t="s">
        <v>744</v>
      </c>
      <c r="F437" s="208" t="s">
        <v>745</v>
      </c>
      <c r="G437" s="209" t="s">
        <v>184</v>
      </c>
      <c r="H437" s="210">
        <v>5.3239999999999998</v>
      </c>
      <c r="I437" s="211"/>
      <c r="J437" s="212">
        <f>ROUND(I437*H437,2)</f>
        <v>0</v>
      </c>
      <c r="K437" s="213"/>
      <c r="L437" s="214"/>
      <c r="M437" s="215" t="s">
        <v>1</v>
      </c>
      <c r="N437" s="216" t="s">
        <v>42</v>
      </c>
      <c r="O437" s="59"/>
      <c r="P437" s="178">
        <f>O437*H437</f>
        <v>0</v>
      </c>
      <c r="Q437" s="178">
        <v>2.5000000000000001E-2</v>
      </c>
      <c r="R437" s="178">
        <f>Q437*H437</f>
        <v>0.1331</v>
      </c>
      <c r="S437" s="178">
        <v>0</v>
      </c>
      <c r="T437" s="179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80" t="s">
        <v>355</v>
      </c>
      <c r="AT437" s="180" t="s">
        <v>199</v>
      </c>
      <c r="AU437" s="180" t="s">
        <v>86</v>
      </c>
      <c r="AY437" s="18" t="s">
        <v>170</v>
      </c>
      <c r="BE437" s="181">
        <f>IF(N437="základní",J437,0)</f>
        <v>0</v>
      </c>
      <c r="BF437" s="181">
        <f>IF(N437="snížená",J437,0)</f>
        <v>0</v>
      </c>
      <c r="BG437" s="181">
        <f>IF(N437="zákl. přenesená",J437,0)</f>
        <v>0</v>
      </c>
      <c r="BH437" s="181">
        <f>IF(N437="sníž. přenesená",J437,0)</f>
        <v>0</v>
      </c>
      <c r="BI437" s="181">
        <f>IF(N437="nulová",J437,0)</f>
        <v>0</v>
      </c>
      <c r="BJ437" s="18" t="s">
        <v>84</v>
      </c>
      <c r="BK437" s="181">
        <f>ROUND(I437*H437,2)</f>
        <v>0</v>
      </c>
      <c r="BL437" s="18" t="s">
        <v>273</v>
      </c>
      <c r="BM437" s="180" t="s">
        <v>746</v>
      </c>
    </row>
    <row r="438" spans="1:65" s="14" customFormat="1" ht="10.199999999999999">
      <c r="B438" s="190"/>
      <c r="D438" s="183" t="s">
        <v>179</v>
      </c>
      <c r="E438" s="191" t="s">
        <v>1</v>
      </c>
      <c r="F438" s="192" t="s">
        <v>747</v>
      </c>
      <c r="H438" s="193">
        <v>4.84</v>
      </c>
      <c r="I438" s="194"/>
      <c r="L438" s="190"/>
      <c r="M438" s="195"/>
      <c r="N438" s="196"/>
      <c r="O438" s="196"/>
      <c r="P438" s="196"/>
      <c r="Q438" s="196"/>
      <c r="R438" s="196"/>
      <c r="S438" s="196"/>
      <c r="T438" s="197"/>
      <c r="AT438" s="191" t="s">
        <v>179</v>
      </c>
      <c r="AU438" s="191" t="s">
        <v>86</v>
      </c>
      <c r="AV438" s="14" t="s">
        <v>86</v>
      </c>
      <c r="AW438" s="14" t="s">
        <v>32</v>
      </c>
      <c r="AX438" s="14" t="s">
        <v>84</v>
      </c>
      <c r="AY438" s="191" t="s">
        <v>170</v>
      </c>
    </row>
    <row r="439" spans="1:65" s="14" customFormat="1" ht="10.199999999999999">
      <c r="B439" s="190"/>
      <c r="D439" s="183" t="s">
        <v>179</v>
      </c>
      <c r="F439" s="192" t="s">
        <v>748</v>
      </c>
      <c r="H439" s="193">
        <v>5.3239999999999998</v>
      </c>
      <c r="I439" s="194"/>
      <c r="L439" s="190"/>
      <c r="M439" s="195"/>
      <c r="N439" s="196"/>
      <c r="O439" s="196"/>
      <c r="P439" s="196"/>
      <c r="Q439" s="196"/>
      <c r="R439" s="196"/>
      <c r="S439" s="196"/>
      <c r="T439" s="197"/>
      <c r="AT439" s="191" t="s">
        <v>179</v>
      </c>
      <c r="AU439" s="191" t="s">
        <v>86</v>
      </c>
      <c r="AV439" s="14" t="s">
        <v>86</v>
      </c>
      <c r="AW439" s="14" t="s">
        <v>3</v>
      </c>
      <c r="AX439" s="14" t="s">
        <v>84</v>
      </c>
      <c r="AY439" s="191" t="s">
        <v>170</v>
      </c>
    </row>
    <row r="440" spans="1:65" s="2" customFormat="1" ht="21.75" customHeight="1">
      <c r="A440" s="33"/>
      <c r="B440" s="167"/>
      <c r="C440" s="168" t="s">
        <v>749</v>
      </c>
      <c r="D440" s="168" t="s">
        <v>173</v>
      </c>
      <c r="E440" s="169" t="s">
        <v>750</v>
      </c>
      <c r="F440" s="170" t="s">
        <v>751</v>
      </c>
      <c r="G440" s="171" t="s">
        <v>244</v>
      </c>
      <c r="H440" s="172">
        <v>100.66500000000001</v>
      </c>
      <c r="I440" s="173"/>
      <c r="J440" s="174">
        <f>ROUND(I440*H440,2)</f>
        <v>0</v>
      </c>
      <c r="K440" s="175"/>
      <c r="L440" s="34"/>
      <c r="M440" s="176" t="s">
        <v>1</v>
      </c>
      <c r="N440" s="177" t="s">
        <v>42</v>
      </c>
      <c r="O440" s="59"/>
      <c r="P440" s="178">
        <f>O440*H440</f>
        <v>0</v>
      </c>
      <c r="Q440" s="178">
        <v>4.2999999999999999E-4</v>
      </c>
      <c r="R440" s="178">
        <f>Q440*H440</f>
        <v>4.3285950000000004E-2</v>
      </c>
      <c r="S440" s="178">
        <v>0</v>
      </c>
      <c r="T440" s="179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80" t="s">
        <v>273</v>
      </c>
      <c r="AT440" s="180" t="s">
        <v>173</v>
      </c>
      <c r="AU440" s="180" t="s">
        <v>86</v>
      </c>
      <c r="AY440" s="18" t="s">
        <v>170</v>
      </c>
      <c r="BE440" s="181">
        <f>IF(N440="základní",J440,0)</f>
        <v>0</v>
      </c>
      <c r="BF440" s="181">
        <f>IF(N440="snížená",J440,0)</f>
        <v>0</v>
      </c>
      <c r="BG440" s="181">
        <f>IF(N440="zákl. přenesená",J440,0)</f>
        <v>0</v>
      </c>
      <c r="BH440" s="181">
        <f>IF(N440="sníž. přenesená",J440,0)</f>
        <v>0</v>
      </c>
      <c r="BI440" s="181">
        <f>IF(N440="nulová",J440,0)</f>
        <v>0</v>
      </c>
      <c r="BJ440" s="18" t="s">
        <v>84</v>
      </c>
      <c r="BK440" s="181">
        <f>ROUND(I440*H440,2)</f>
        <v>0</v>
      </c>
      <c r="BL440" s="18" t="s">
        <v>273</v>
      </c>
      <c r="BM440" s="180" t="s">
        <v>752</v>
      </c>
    </row>
    <row r="441" spans="1:65" s="13" customFormat="1" ht="10.199999999999999">
      <c r="B441" s="182"/>
      <c r="D441" s="183" t="s">
        <v>179</v>
      </c>
      <c r="E441" s="184" t="s">
        <v>1</v>
      </c>
      <c r="F441" s="185" t="s">
        <v>232</v>
      </c>
      <c r="H441" s="184" t="s">
        <v>1</v>
      </c>
      <c r="I441" s="186"/>
      <c r="L441" s="182"/>
      <c r="M441" s="187"/>
      <c r="N441" s="188"/>
      <c r="O441" s="188"/>
      <c r="P441" s="188"/>
      <c r="Q441" s="188"/>
      <c r="R441" s="188"/>
      <c r="S441" s="188"/>
      <c r="T441" s="189"/>
      <c r="AT441" s="184" t="s">
        <v>179</v>
      </c>
      <c r="AU441" s="184" t="s">
        <v>86</v>
      </c>
      <c r="AV441" s="13" t="s">
        <v>84</v>
      </c>
      <c r="AW441" s="13" t="s">
        <v>32</v>
      </c>
      <c r="AX441" s="13" t="s">
        <v>77</v>
      </c>
      <c r="AY441" s="184" t="s">
        <v>170</v>
      </c>
    </row>
    <row r="442" spans="1:65" s="14" customFormat="1" ht="10.199999999999999">
      <c r="B442" s="190"/>
      <c r="D442" s="183" t="s">
        <v>179</v>
      </c>
      <c r="E442" s="191" t="s">
        <v>1</v>
      </c>
      <c r="F442" s="192" t="s">
        <v>753</v>
      </c>
      <c r="H442" s="193">
        <v>21.1</v>
      </c>
      <c r="I442" s="194"/>
      <c r="L442" s="190"/>
      <c r="M442" s="195"/>
      <c r="N442" s="196"/>
      <c r="O442" s="196"/>
      <c r="P442" s="196"/>
      <c r="Q442" s="196"/>
      <c r="R442" s="196"/>
      <c r="S442" s="196"/>
      <c r="T442" s="197"/>
      <c r="AT442" s="191" t="s">
        <v>179</v>
      </c>
      <c r="AU442" s="191" t="s">
        <v>86</v>
      </c>
      <c r="AV442" s="14" t="s">
        <v>86</v>
      </c>
      <c r="AW442" s="14" t="s">
        <v>32</v>
      </c>
      <c r="AX442" s="14" t="s">
        <v>77</v>
      </c>
      <c r="AY442" s="191" t="s">
        <v>170</v>
      </c>
    </row>
    <row r="443" spans="1:65" s="14" customFormat="1" ht="10.199999999999999">
      <c r="B443" s="190"/>
      <c r="D443" s="183" t="s">
        <v>179</v>
      </c>
      <c r="E443" s="191" t="s">
        <v>1</v>
      </c>
      <c r="F443" s="192" t="s">
        <v>754</v>
      </c>
      <c r="H443" s="193">
        <v>-3.4649999999999999</v>
      </c>
      <c r="I443" s="194"/>
      <c r="L443" s="190"/>
      <c r="M443" s="195"/>
      <c r="N443" s="196"/>
      <c r="O443" s="196"/>
      <c r="P443" s="196"/>
      <c r="Q443" s="196"/>
      <c r="R443" s="196"/>
      <c r="S443" s="196"/>
      <c r="T443" s="197"/>
      <c r="AT443" s="191" t="s">
        <v>179</v>
      </c>
      <c r="AU443" s="191" t="s">
        <v>86</v>
      </c>
      <c r="AV443" s="14" t="s">
        <v>86</v>
      </c>
      <c r="AW443" s="14" t="s">
        <v>32</v>
      </c>
      <c r="AX443" s="14" t="s">
        <v>77</v>
      </c>
      <c r="AY443" s="191" t="s">
        <v>170</v>
      </c>
    </row>
    <row r="444" spans="1:65" s="13" customFormat="1" ht="10.199999999999999">
      <c r="B444" s="182"/>
      <c r="D444" s="183" t="s">
        <v>179</v>
      </c>
      <c r="E444" s="184" t="s">
        <v>1</v>
      </c>
      <c r="F444" s="185" t="s">
        <v>755</v>
      </c>
      <c r="H444" s="184" t="s">
        <v>1</v>
      </c>
      <c r="I444" s="186"/>
      <c r="L444" s="182"/>
      <c r="M444" s="187"/>
      <c r="N444" s="188"/>
      <c r="O444" s="188"/>
      <c r="P444" s="188"/>
      <c r="Q444" s="188"/>
      <c r="R444" s="188"/>
      <c r="S444" s="188"/>
      <c r="T444" s="189"/>
      <c r="AT444" s="184" t="s">
        <v>179</v>
      </c>
      <c r="AU444" s="184" t="s">
        <v>86</v>
      </c>
      <c r="AV444" s="13" t="s">
        <v>84</v>
      </c>
      <c r="AW444" s="13" t="s">
        <v>32</v>
      </c>
      <c r="AX444" s="13" t="s">
        <v>77</v>
      </c>
      <c r="AY444" s="184" t="s">
        <v>170</v>
      </c>
    </row>
    <row r="445" spans="1:65" s="14" customFormat="1" ht="10.199999999999999">
      <c r="B445" s="190"/>
      <c r="D445" s="183" t="s">
        <v>179</v>
      </c>
      <c r="E445" s="191" t="s">
        <v>1</v>
      </c>
      <c r="F445" s="192" t="s">
        <v>756</v>
      </c>
      <c r="H445" s="193">
        <v>6.2</v>
      </c>
      <c r="I445" s="194"/>
      <c r="L445" s="190"/>
      <c r="M445" s="195"/>
      <c r="N445" s="196"/>
      <c r="O445" s="196"/>
      <c r="P445" s="196"/>
      <c r="Q445" s="196"/>
      <c r="R445" s="196"/>
      <c r="S445" s="196"/>
      <c r="T445" s="197"/>
      <c r="AT445" s="191" t="s">
        <v>179</v>
      </c>
      <c r="AU445" s="191" t="s">
        <v>86</v>
      </c>
      <c r="AV445" s="14" t="s">
        <v>86</v>
      </c>
      <c r="AW445" s="14" t="s">
        <v>32</v>
      </c>
      <c r="AX445" s="14" t="s">
        <v>77</v>
      </c>
      <c r="AY445" s="191" t="s">
        <v>170</v>
      </c>
    </row>
    <row r="446" spans="1:65" s="16" customFormat="1" ht="10.199999999999999">
      <c r="B446" s="217"/>
      <c r="D446" s="183" t="s">
        <v>179</v>
      </c>
      <c r="E446" s="218" t="s">
        <v>1</v>
      </c>
      <c r="F446" s="219" t="s">
        <v>221</v>
      </c>
      <c r="H446" s="220">
        <v>23.835000000000001</v>
      </c>
      <c r="I446" s="221"/>
      <c r="L446" s="217"/>
      <c r="M446" s="222"/>
      <c r="N446" s="223"/>
      <c r="O446" s="223"/>
      <c r="P446" s="223"/>
      <c r="Q446" s="223"/>
      <c r="R446" s="223"/>
      <c r="S446" s="223"/>
      <c r="T446" s="224"/>
      <c r="AT446" s="218" t="s">
        <v>179</v>
      </c>
      <c r="AU446" s="218" t="s">
        <v>86</v>
      </c>
      <c r="AV446" s="16" t="s">
        <v>171</v>
      </c>
      <c r="AW446" s="16" t="s">
        <v>32</v>
      </c>
      <c r="AX446" s="16" t="s">
        <v>77</v>
      </c>
      <c r="AY446" s="218" t="s">
        <v>170</v>
      </c>
    </row>
    <row r="447" spans="1:65" s="13" customFormat="1" ht="10.199999999999999">
      <c r="B447" s="182"/>
      <c r="D447" s="183" t="s">
        <v>179</v>
      </c>
      <c r="E447" s="184" t="s">
        <v>1</v>
      </c>
      <c r="F447" s="185" t="s">
        <v>219</v>
      </c>
      <c r="H447" s="184" t="s">
        <v>1</v>
      </c>
      <c r="I447" s="186"/>
      <c r="L447" s="182"/>
      <c r="M447" s="187"/>
      <c r="N447" s="188"/>
      <c r="O447" s="188"/>
      <c r="P447" s="188"/>
      <c r="Q447" s="188"/>
      <c r="R447" s="188"/>
      <c r="S447" s="188"/>
      <c r="T447" s="189"/>
      <c r="AT447" s="184" t="s">
        <v>179</v>
      </c>
      <c r="AU447" s="184" t="s">
        <v>86</v>
      </c>
      <c r="AV447" s="13" t="s">
        <v>84</v>
      </c>
      <c r="AW447" s="13" t="s">
        <v>32</v>
      </c>
      <c r="AX447" s="13" t="s">
        <v>77</v>
      </c>
      <c r="AY447" s="184" t="s">
        <v>170</v>
      </c>
    </row>
    <row r="448" spans="1:65" s="14" customFormat="1" ht="10.199999999999999">
      <c r="B448" s="190"/>
      <c r="D448" s="183" t="s">
        <v>179</v>
      </c>
      <c r="E448" s="191" t="s">
        <v>1</v>
      </c>
      <c r="F448" s="192" t="s">
        <v>757</v>
      </c>
      <c r="H448" s="193">
        <v>22.01</v>
      </c>
      <c r="I448" s="194"/>
      <c r="L448" s="190"/>
      <c r="M448" s="195"/>
      <c r="N448" s="196"/>
      <c r="O448" s="196"/>
      <c r="P448" s="196"/>
      <c r="Q448" s="196"/>
      <c r="R448" s="196"/>
      <c r="S448" s="196"/>
      <c r="T448" s="197"/>
      <c r="AT448" s="191" t="s">
        <v>179</v>
      </c>
      <c r="AU448" s="191" t="s">
        <v>86</v>
      </c>
      <c r="AV448" s="14" t="s">
        <v>86</v>
      </c>
      <c r="AW448" s="14" t="s">
        <v>32</v>
      </c>
      <c r="AX448" s="14" t="s">
        <v>77</v>
      </c>
      <c r="AY448" s="191" t="s">
        <v>170</v>
      </c>
    </row>
    <row r="449" spans="1:65" s="14" customFormat="1" ht="10.199999999999999">
      <c r="B449" s="190"/>
      <c r="D449" s="183" t="s">
        <v>179</v>
      </c>
      <c r="E449" s="191" t="s">
        <v>1</v>
      </c>
      <c r="F449" s="192" t="s">
        <v>758</v>
      </c>
      <c r="H449" s="193">
        <v>-2</v>
      </c>
      <c r="I449" s="194"/>
      <c r="L449" s="190"/>
      <c r="M449" s="195"/>
      <c r="N449" s="196"/>
      <c r="O449" s="196"/>
      <c r="P449" s="196"/>
      <c r="Q449" s="196"/>
      <c r="R449" s="196"/>
      <c r="S449" s="196"/>
      <c r="T449" s="197"/>
      <c r="AT449" s="191" t="s">
        <v>179</v>
      </c>
      <c r="AU449" s="191" t="s">
        <v>86</v>
      </c>
      <c r="AV449" s="14" t="s">
        <v>86</v>
      </c>
      <c r="AW449" s="14" t="s">
        <v>32</v>
      </c>
      <c r="AX449" s="14" t="s">
        <v>77</v>
      </c>
      <c r="AY449" s="191" t="s">
        <v>170</v>
      </c>
    </row>
    <row r="450" spans="1:65" s="14" customFormat="1" ht="10.199999999999999">
      <c r="B450" s="190"/>
      <c r="D450" s="183" t="s">
        <v>179</v>
      </c>
      <c r="E450" s="191" t="s">
        <v>1</v>
      </c>
      <c r="F450" s="192" t="s">
        <v>759</v>
      </c>
      <c r="H450" s="193">
        <v>14.44</v>
      </c>
      <c r="I450" s="194"/>
      <c r="L450" s="190"/>
      <c r="M450" s="195"/>
      <c r="N450" s="196"/>
      <c r="O450" s="196"/>
      <c r="P450" s="196"/>
      <c r="Q450" s="196"/>
      <c r="R450" s="196"/>
      <c r="S450" s="196"/>
      <c r="T450" s="197"/>
      <c r="AT450" s="191" t="s">
        <v>179</v>
      </c>
      <c r="AU450" s="191" t="s">
        <v>86</v>
      </c>
      <c r="AV450" s="14" t="s">
        <v>86</v>
      </c>
      <c r="AW450" s="14" t="s">
        <v>32</v>
      </c>
      <c r="AX450" s="14" t="s">
        <v>77</v>
      </c>
      <c r="AY450" s="191" t="s">
        <v>170</v>
      </c>
    </row>
    <row r="451" spans="1:65" s="14" customFormat="1" ht="10.199999999999999">
      <c r="B451" s="190"/>
      <c r="D451" s="183" t="s">
        <v>179</v>
      </c>
      <c r="E451" s="191" t="s">
        <v>1</v>
      </c>
      <c r="F451" s="192" t="s">
        <v>760</v>
      </c>
      <c r="H451" s="193">
        <v>-0.8</v>
      </c>
      <c r="I451" s="194"/>
      <c r="L451" s="190"/>
      <c r="M451" s="195"/>
      <c r="N451" s="196"/>
      <c r="O451" s="196"/>
      <c r="P451" s="196"/>
      <c r="Q451" s="196"/>
      <c r="R451" s="196"/>
      <c r="S451" s="196"/>
      <c r="T451" s="197"/>
      <c r="AT451" s="191" t="s">
        <v>179</v>
      </c>
      <c r="AU451" s="191" t="s">
        <v>86</v>
      </c>
      <c r="AV451" s="14" t="s">
        <v>86</v>
      </c>
      <c r="AW451" s="14" t="s">
        <v>32</v>
      </c>
      <c r="AX451" s="14" t="s">
        <v>77</v>
      </c>
      <c r="AY451" s="191" t="s">
        <v>170</v>
      </c>
    </row>
    <row r="452" spans="1:65" s="14" customFormat="1" ht="10.199999999999999">
      <c r="B452" s="190"/>
      <c r="D452" s="183" t="s">
        <v>179</v>
      </c>
      <c r="E452" s="191" t="s">
        <v>1</v>
      </c>
      <c r="F452" s="192" t="s">
        <v>761</v>
      </c>
      <c r="H452" s="193">
        <v>9.25</v>
      </c>
      <c r="I452" s="194"/>
      <c r="L452" s="190"/>
      <c r="M452" s="195"/>
      <c r="N452" s="196"/>
      <c r="O452" s="196"/>
      <c r="P452" s="196"/>
      <c r="Q452" s="196"/>
      <c r="R452" s="196"/>
      <c r="S452" s="196"/>
      <c r="T452" s="197"/>
      <c r="AT452" s="191" t="s">
        <v>179</v>
      </c>
      <c r="AU452" s="191" t="s">
        <v>86</v>
      </c>
      <c r="AV452" s="14" t="s">
        <v>86</v>
      </c>
      <c r="AW452" s="14" t="s">
        <v>32</v>
      </c>
      <c r="AX452" s="14" t="s">
        <v>77</v>
      </c>
      <c r="AY452" s="191" t="s">
        <v>170</v>
      </c>
    </row>
    <row r="453" spans="1:65" s="14" customFormat="1" ht="10.199999999999999">
      <c r="B453" s="190"/>
      <c r="D453" s="183" t="s">
        <v>179</v>
      </c>
      <c r="E453" s="191" t="s">
        <v>1</v>
      </c>
      <c r="F453" s="192" t="s">
        <v>762</v>
      </c>
      <c r="H453" s="193">
        <v>-2.5</v>
      </c>
      <c r="I453" s="194"/>
      <c r="L453" s="190"/>
      <c r="M453" s="195"/>
      <c r="N453" s="196"/>
      <c r="O453" s="196"/>
      <c r="P453" s="196"/>
      <c r="Q453" s="196"/>
      <c r="R453" s="196"/>
      <c r="S453" s="196"/>
      <c r="T453" s="197"/>
      <c r="AT453" s="191" t="s">
        <v>179</v>
      </c>
      <c r="AU453" s="191" t="s">
        <v>86</v>
      </c>
      <c r="AV453" s="14" t="s">
        <v>86</v>
      </c>
      <c r="AW453" s="14" t="s">
        <v>32</v>
      </c>
      <c r="AX453" s="14" t="s">
        <v>77</v>
      </c>
      <c r="AY453" s="191" t="s">
        <v>170</v>
      </c>
    </row>
    <row r="454" spans="1:65" s="14" customFormat="1" ht="10.199999999999999">
      <c r="B454" s="190"/>
      <c r="D454" s="183" t="s">
        <v>179</v>
      </c>
      <c r="E454" s="191" t="s">
        <v>1</v>
      </c>
      <c r="F454" s="192" t="s">
        <v>763</v>
      </c>
      <c r="H454" s="193">
        <v>7.62</v>
      </c>
      <c r="I454" s="194"/>
      <c r="L454" s="190"/>
      <c r="M454" s="195"/>
      <c r="N454" s="196"/>
      <c r="O454" s="196"/>
      <c r="P454" s="196"/>
      <c r="Q454" s="196"/>
      <c r="R454" s="196"/>
      <c r="S454" s="196"/>
      <c r="T454" s="197"/>
      <c r="AT454" s="191" t="s">
        <v>179</v>
      </c>
      <c r="AU454" s="191" t="s">
        <v>86</v>
      </c>
      <c r="AV454" s="14" t="s">
        <v>86</v>
      </c>
      <c r="AW454" s="14" t="s">
        <v>32</v>
      </c>
      <c r="AX454" s="14" t="s">
        <v>77</v>
      </c>
      <c r="AY454" s="191" t="s">
        <v>170</v>
      </c>
    </row>
    <row r="455" spans="1:65" s="14" customFormat="1" ht="10.199999999999999">
      <c r="B455" s="190"/>
      <c r="D455" s="183" t="s">
        <v>179</v>
      </c>
      <c r="E455" s="191" t="s">
        <v>1</v>
      </c>
      <c r="F455" s="192" t="s">
        <v>764</v>
      </c>
      <c r="H455" s="193">
        <v>-0.9</v>
      </c>
      <c r="I455" s="194"/>
      <c r="L455" s="190"/>
      <c r="M455" s="195"/>
      <c r="N455" s="196"/>
      <c r="O455" s="196"/>
      <c r="P455" s="196"/>
      <c r="Q455" s="196"/>
      <c r="R455" s="196"/>
      <c r="S455" s="196"/>
      <c r="T455" s="197"/>
      <c r="AT455" s="191" t="s">
        <v>179</v>
      </c>
      <c r="AU455" s="191" t="s">
        <v>86</v>
      </c>
      <c r="AV455" s="14" t="s">
        <v>86</v>
      </c>
      <c r="AW455" s="14" t="s">
        <v>32</v>
      </c>
      <c r="AX455" s="14" t="s">
        <v>77</v>
      </c>
      <c r="AY455" s="191" t="s">
        <v>170</v>
      </c>
    </row>
    <row r="456" spans="1:65" s="14" customFormat="1" ht="20.399999999999999">
      <c r="B456" s="190"/>
      <c r="D456" s="183" t="s">
        <v>179</v>
      </c>
      <c r="E456" s="191" t="s">
        <v>1</v>
      </c>
      <c r="F456" s="192" t="s">
        <v>765</v>
      </c>
      <c r="H456" s="193">
        <v>21.65</v>
      </c>
      <c r="I456" s="194"/>
      <c r="L456" s="190"/>
      <c r="M456" s="195"/>
      <c r="N456" s="196"/>
      <c r="O456" s="196"/>
      <c r="P456" s="196"/>
      <c r="Q456" s="196"/>
      <c r="R456" s="196"/>
      <c r="S456" s="196"/>
      <c r="T456" s="197"/>
      <c r="AT456" s="191" t="s">
        <v>179</v>
      </c>
      <c r="AU456" s="191" t="s">
        <v>86</v>
      </c>
      <c r="AV456" s="14" t="s">
        <v>86</v>
      </c>
      <c r="AW456" s="14" t="s">
        <v>32</v>
      </c>
      <c r="AX456" s="14" t="s">
        <v>77</v>
      </c>
      <c r="AY456" s="191" t="s">
        <v>170</v>
      </c>
    </row>
    <row r="457" spans="1:65" s="14" customFormat="1" ht="10.199999999999999">
      <c r="B457" s="190"/>
      <c r="D457" s="183" t="s">
        <v>179</v>
      </c>
      <c r="E457" s="191" t="s">
        <v>1</v>
      </c>
      <c r="F457" s="192" t="s">
        <v>766</v>
      </c>
      <c r="H457" s="193">
        <v>-4.2</v>
      </c>
      <c r="I457" s="194"/>
      <c r="L457" s="190"/>
      <c r="M457" s="195"/>
      <c r="N457" s="196"/>
      <c r="O457" s="196"/>
      <c r="P457" s="196"/>
      <c r="Q457" s="196"/>
      <c r="R457" s="196"/>
      <c r="S457" s="196"/>
      <c r="T457" s="197"/>
      <c r="AT457" s="191" t="s">
        <v>179</v>
      </c>
      <c r="AU457" s="191" t="s">
        <v>86</v>
      </c>
      <c r="AV457" s="14" t="s">
        <v>86</v>
      </c>
      <c r="AW457" s="14" t="s">
        <v>32</v>
      </c>
      <c r="AX457" s="14" t="s">
        <v>77</v>
      </c>
      <c r="AY457" s="191" t="s">
        <v>170</v>
      </c>
    </row>
    <row r="458" spans="1:65" s="16" customFormat="1" ht="10.199999999999999">
      <c r="B458" s="217"/>
      <c r="D458" s="183" t="s">
        <v>179</v>
      </c>
      <c r="E458" s="218" t="s">
        <v>1</v>
      </c>
      <c r="F458" s="219" t="s">
        <v>221</v>
      </c>
      <c r="H458" s="220">
        <v>64.569999999999993</v>
      </c>
      <c r="I458" s="221"/>
      <c r="L458" s="217"/>
      <c r="M458" s="222"/>
      <c r="N458" s="223"/>
      <c r="O458" s="223"/>
      <c r="P458" s="223"/>
      <c r="Q458" s="223"/>
      <c r="R458" s="223"/>
      <c r="S458" s="223"/>
      <c r="T458" s="224"/>
      <c r="AT458" s="218" t="s">
        <v>179</v>
      </c>
      <c r="AU458" s="218" t="s">
        <v>86</v>
      </c>
      <c r="AV458" s="16" t="s">
        <v>171</v>
      </c>
      <c r="AW458" s="16" t="s">
        <v>32</v>
      </c>
      <c r="AX458" s="16" t="s">
        <v>77</v>
      </c>
      <c r="AY458" s="218" t="s">
        <v>170</v>
      </c>
    </row>
    <row r="459" spans="1:65" s="13" customFormat="1" ht="10.199999999999999">
      <c r="B459" s="182"/>
      <c r="D459" s="183" t="s">
        <v>179</v>
      </c>
      <c r="E459" s="184" t="s">
        <v>1</v>
      </c>
      <c r="F459" s="185" t="s">
        <v>767</v>
      </c>
      <c r="H459" s="184" t="s">
        <v>1</v>
      </c>
      <c r="I459" s="186"/>
      <c r="L459" s="182"/>
      <c r="M459" s="187"/>
      <c r="N459" s="188"/>
      <c r="O459" s="188"/>
      <c r="P459" s="188"/>
      <c r="Q459" s="188"/>
      <c r="R459" s="188"/>
      <c r="S459" s="188"/>
      <c r="T459" s="189"/>
      <c r="AT459" s="184" t="s">
        <v>179</v>
      </c>
      <c r="AU459" s="184" t="s">
        <v>86</v>
      </c>
      <c r="AV459" s="13" t="s">
        <v>84</v>
      </c>
      <c r="AW459" s="13" t="s">
        <v>32</v>
      </c>
      <c r="AX459" s="13" t="s">
        <v>77</v>
      </c>
      <c r="AY459" s="184" t="s">
        <v>170</v>
      </c>
    </row>
    <row r="460" spans="1:65" s="14" customFormat="1" ht="10.199999999999999">
      <c r="B460" s="190"/>
      <c r="D460" s="183" t="s">
        <v>179</v>
      </c>
      <c r="E460" s="191" t="s">
        <v>1</v>
      </c>
      <c r="F460" s="192" t="s">
        <v>768</v>
      </c>
      <c r="H460" s="193">
        <v>12.26</v>
      </c>
      <c r="I460" s="194"/>
      <c r="L460" s="190"/>
      <c r="M460" s="195"/>
      <c r="N460" s="196"/>
      <c r="O460" s="196"/>
      <c r="P460" s="196"/>
      <c r="Q460" s="196"/>
      <c r="R460" s="196"/>
      <c r="S460" s="196"/>
      <c r="T460" s="197"/>
      <c r="AT460" s="191" t="s">
        <v>179</v>
      </c>
      <c r="AU460" s="191" t="s">
        <v>86</v>
      </c>
      <c r="AV460" s="14" t="s">
        <v>86</v>
      </c>
      <c r="AW460" s="14" t="s">
        <v>32</v>
      </c>
      <c r="AX460" s="14" t="s">
        <v>77</v>
      </c>
      <c r="AY460" s="191" t="s">
        <v>170</v>
      </c>
    </row>
    <row r="461" spans="1:65" s="15" customFormat="1" ht="10.199999999999999">
      <c r="B461" s="198"/>
      <c r="D461" s="183" t="s">
        <v>179</v>
      </c>
      <c r="E461" s="199" t="s">
        <v>1</v>
      </c>
      <c r="F461" s="200" t="s">
        <v>198</v>
      </c>
      <c r="H461" s="201">
        <v>100.66500000000001</v>
      </c>
      <c r="I461" s="202"/>
      <c r="L461" s="198"/>
      <c r="M461" s="203"/>
      <c r="N461" s="204"/>
      <c r="O461" s="204"/>
      <c r="P461" s="204"/>
      <c r="Q461" s="204"/>
      <c r="R461" s="204"/>
      <c r="S461" s="204"/>
      <c r="T461" s="205"/>
      <c r="AT461" s="199" t="s">
        <v>179</v>
      </c>
      <c r="AU461" s="199" t="s">
        <v>86</v>
      </c>
      <c r="AV461" s="15" t="s">
        <v>177</v>
      </c>
      <c r="AW461" s="15" t="s">
        <v>32</v>
      </c>
      <c r="AX461" s="15" t="s">
        <v>84</v>
      </c>
      <c r="AY461" s="199" t="s">
        <v>170</v>
      </c>
    </row>
    <row r="462" spans="1:65" s="2" customFormat="1" ht="16.5" customHeight="1">
      <c r="A462" s="33"/>
      <c r="B462" s="167"/>
      <c r="C462" s="206" t="s">
        <v>769</v>
      </c>
      <c r="D462" s="206" t="s">
        <v>199</v>
      </c>
      <c r="E462" s="207" t="s">
        <v>770</v>
      </c>
      <c r="F462" s="208" t="s">
        <v>771</v>
      </c>
      <c r="G462" s="209" t="s">
        <v>244</v>
      </c>
      <c r="H462" s="210">
        <v>110.732</v>
      </c>
      <c r="I462" s="211"/>
      <c r="J462" s="212">
        <f>ROUND(I462*H462,2)</f>
        <v>0</v>
      </c>
      <c r="K462" s="213"/>
      <c r="L462" s="214"/>
      <c r="M462" s="215" t="s">
        <v>1</v>
      </c>
      <c r="N462" s="216" t="s">
        <v>42</v>
      </c>
      <c r="O462" s="59"/>
      <c r="P462" s="178">
        <f>O462*H462</f>
        <v>0</v>
      </c>
      <c r="Q462" s="178">
        <v>1.0200000000000001E-3</v>
      </c>
      <c r="R462" s="178">
        <f>Q462*H462</f>
        <v>0.11294664</v>
      </c>
      <c r="S462" s="178">
        <v>0</v>
      </c>
      <c r="T462" s="179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80" t="s">
        <v>355</v>
      </c>
      <c r="AT462" s="180" t="s">
        <v>199</v>
      </c>
      <c r="AU462" s="180" t="s">
        <v>86</v>
      </c>
      <c r="AY462" s="18" t="s">
        <v>170</v>
      </c>
      <c r="BE462" s="181">
        <f>IF(N462="základní",J462,0)</f>
        <v>0</v>
      </c>
      <c r="BF462" s="181">
        <f>IF(N462="snížená",J462,0)</f>
        <v>0</v>
      </c>
      <c r="BG462" s="181">
        <f>IF(N462="zákl. přenesená",J462,0)</f>
        <v>0</v>
      </c>
      <c r="BH462" s="181">
        <f>IF(N462="sníž. přenesená",J462,0)</f>
        <v>0</v>
      </c>
      <c r="BI462" s="181">
        <f>IF(N462="nulová",J462,0)</f>
        <v>0</v>
      </c>
      <c r="BJ462" s="18" t="s">
        <v>84</v>
      </c>
      <c r="BK462" s="181">
        <f>ROUND(I462*H462,2)</f>
        <v>0</v>
      </c>
      <c r="BL462" s="18" t="s">
        <v>273</v>
      </c>
      <c r="BM462" s="180" t="s">
        <v>772</v>
      </c>
    </row>
    <row r="463" spans="1:65" s="14" customFormat="1" ht="10.199999999999999">
      <c r="B463" s="190"/>
      <c r="D463" s="183" t="s">
        <v>179</v>
      </c>
      <c r="F463" s="192" t="s">
        <v>773</v>
      </c>
      <c r="H463" s="193">
        <v>110.732</v>
      </c>
      <c r="I463" s="194"/>
      <c r="L463" s="190"/>
      <c r="M463" s="195"/>
      <c r="N463" s="196"/>
      <c r="O463" s="196"/>
      <c r="P463" s="196"/>
      <c r="Q463" s="196"/>
      <c r="R463" s="196"/>
      <c r="S463" s="196"/>
      <c r="T463" s="197"/>
      <c r="AT463" s="191" t="s">
        <v>179</v>
      </c>
      <c r="AU463" s="191" t="s">
        <v>86</v>
      </c>
      <c r="AV463" s="14" t="s">
        <v>86</v>
      </c>
      <c r="AW463" s="14" t="s">
        <v>3</v>
      </c>
      <c r="AX463" s="14" t="s">
        <v>84</v>
      </c>
      <c r="AY463" s="191" t="s">
        <v>170</v>
      </c>
    </row>
    <row r="464" spans="1:65" s="2" customFormat="1" ht="21.75" customHeight="1">
      <c r="A464" s="33"/>
      <c r="B464" s="167"/>
      <c r="C464" s="168" t="s">
        <v>774</v>
      </c>
      <c r="D464" s="168" t="s">
        <v>173</v>
      </c>
      <c r="E464" s="169" t="s">
        <v>775</v>
      </c>
      <c r="F464" s="170" t="s">
        <v>776</v>
      </c>
      <c r="G464" s="171" t="s">
        <v>244</v>
      </c>
      <c r="H464" s="172">
        <v>11.74</v>
      </c>
      <c r="I464" s="173"/>
      <c r="J464" s="174">
        <f>ROUND(I464*H464,2)</f>
        <v>0</v>
      </c>
      <c r="K464" s="175"/>
      <c r="L464" s="34"/>
      <c r="M464" s="176" t="s">
        <v>1</v>
      </c>
      <c r="N464" s="177" t="s">
        <v>42</v>
      </c>
      <c r="O464" s="59"/>
      <c r="P464" s="178">
        <f>O464*H464</f>
        <v>0</v>
      </c>
      <c r="Q464" s="178">
        <v>4.2999999999999999E-4</v>
      </c>
      <c r="R464" s="178">
        <f>Q464*H464</f>
        <v>5.0482000000000001E-3</v>
      </c>
      <c r="S464" s="178">
        <v>0</v>
      </c>
      <c r="T464" s="179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80" t="s">
        <v>273</v>
      </c>
      <c r="AT464" s="180" t="s">
        <v>173</v>
      </c>
      <c r="AU464" s="180" t="s">
        <v>86</v>
      </c>
      <c r="AY464" s="18" t="s">
        <v>170</v>
      </c>
      <c r="BE464" s="181">
        <f>IF(N464="základní",J464,0)</f>
        <v>0</v>
      </c>
      <c r="BF464" s="181">
        <f>IF(N464="snížená",J464,0)</f>
        <v>0</v>
      </c>
      <c r="BG464" s="181">
        <f>IF(N464="zákl. přenesená",J464,0)</f>
        <v>0</v>
      </c>
      <c r="BH464" s="181">
        <f>IF(N464="sníž. přenesená",J464,0)</f>
        <v>0</v>
      </c>
      <c r="BI464" s="181">
        <f>IF(N464="nulová",J464,0)</f>
        <v>0</v>
      </c>
      <c r="BJ464" s="18" t="s">
        <v>84</v>
      </c>
      <c r="BK464" s="181">
        <f>ROUND(I464*H464,2)</f>
        <v>0</v>
      </c>
      <c r="BL464" s="18" t="s">
        <v>273</v>
      </c>
      <c r="BM464" s="180" t="s">
        <v>777</v>
      </c>
    </row>
    <row r="465" spans="1:65" s="14" customFormat="1" ht="10.199999999999999">
      <c r="B465" s="190"/>
      <c r="D465" s="183" t="s">
        <v>179</v>
      </c>
      <c r="E465" s="191" t="s">
        <v>1</v>
      </c>
      <c r="F465" s="192" t="s">
        <v>778</v>
      </c>
      <c r="H465" s="193">
        <v>11.74</v>
      </c>
      <c r="I465" s="194"/>
      <c r="L465" s="190"/>
      <c r="M465" s="195"/>
      <c r="N465" s="196"/>
      <c r="O465" s="196"/>
      <c r="P465" s="196"/>
      <c r="Q465" s="196"/>
      <c r="R465" s="196"/>
      <c r="S465" s="196"/>
      <c r="T465" s="197"/>
      <c r="AT465" s="191" t="s">
        <v>179</v>
      </c>
      <c r="AU465" s="191" t="s">
        <v>86</v>
      </c>
      <c r="AV465" s="14" t="s">
        <v>86</v>
      </c>
      <c r="AW465" s="14" t="s">
        <v>32</v>
      </c>
      <c r="AX465" s="14" t="s">
        <v>84</v>
      </c>
      <c r="AY465" s="191" t="s">
        <v>170</v>
      </c>
    </row>
    <row r="466" spans="1:65" s="2" customFormat="1" ht="16.5" customHeight="1">
      <c r="A466" s="33"/>
      <c r="B466" s="167"/>
      <c r="C466" s="206" t="s">
        <v>779</v>
      </c>
      <c r="D466" s="206" t="s">
        <v>199</v>
      </c>
      <c r="E466" s="207" t="s">
        <v>780</v>
      </c>
      <c r="F466" s="208" t="s">
        <v>781</v>
      </c>
      <c r="G466" s="209" t="s">
        <v>244</v>
      </c>
      <c r="H466" s="210">
        <v>14.205</v>
      </c>
      <c r="I466" s="211"/>
      <c r="J466" s="212">
        <f>ROUND(I466*H466,2)</f>
        <v>0</v>
      </c>
      <c r="K466" s="213"/>
      <c r="L466" s="214"/>
      <c r="M466" s="215" t="s">
        <v>1</v>
      </c>
      <c r="N466" s="216" t="s">
        <v>42</v>
      </c>
      <c r="O466" s="59"/>
      <c r="P466" s="178">
        <f>O466*H466</f>
        <v>0</v>
      </c>
      <c r="Q466" s="178">
        <v>1.0200000000000001E-3</v>
      </c>
      <c r="R466" s="178">
        <f>Q466*H466</f>
        <v>1.4489100000000001E-2</v>
      </c>
      <c r="S466" s="178">
        <v>0</v>
      </c>
      <c r="T466" s="179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80" t="s">
        <v>355</v>
      </c>
      <c r="AT466" s="180" t="s">
        <v>199</v>
      </c>
      <c r="AU466" s="180" t="s">
        <v>86</v>
      </c>
      <c r="AY466" s="18" t="s">
        <v>170</v>
      </c>
      <c r="BE466" s="181">
        <f>IF(N466="základní",J466,0)</f>
        <v>0</v>
      </c>
      <c r="BF466" s="181">
        <f>IF(N466="snížená",J466,0)</f>
        <v>0</v>
      </c>
      <c r="BG466" s="181">
        <f>IF(N466="zákl. přenesená",J466,0)</f>
        <v>0</v>
      </c>
      <c r="BH466" s="181">
        <f>IF(N466="sníž. přenesená",J466,0)</f>
        <v>0</v>
      </c>
      <c r="BI466" s="181">
        <f>IF(N466="nulová",J466,0)</f>
        <v>0</v>
      </c>
      <c r="BJ466" s="18" t="s">
        <v>84</v>
      </c>
      <c r="BK466" s="181">
        <f>ROUND(I466*H466,2)</f>
        <v>0</v>
      </c>
      <c r="BL466" s="18" t="s">
        <v>273</v>
      </c>
      <c r="BM466" s="180" t="s">
        <v>782</v>
      </c>
    </row>
    <row r="467" spans="1:65" s="14" customFormat="1" ht="10.199999999999999">
      <c r="B467" s="190"/>
      <c r="D467" s="183" t="s">
        <v>179</v>
      </c>
      <c r="E467" s="191" t="s">
        <v>1</v>
      </c>
      <c r="F467" s="192" t="s">
        <v>783</v>
      </c>
      <c r="H467" s="193">
        <v>12.914</v>
      </c>
      <c r="I467" s="194"/>
      <c r="L467" s="190"/>
      <c r="M467" s="195"/>
      <c r="N467" s="196"/>
      <c r="O467" s="196"/>
      <c r="P467" s="196"/>
      <c r="Q467" s="196"/>
      <c r="R467" s="196"/>
      <c r="S467" s="196"/>
      <c r="T467" s="197"/>
      <c r="AT467" s="191" t="s">
        <v>179</v>
      </c>
      <c r="AU467" s="191" t="s">
        <v>86</v>
      </c>
      <c r="AV467" s="14" t="s">
        <v>86</v>
      </c>
      <c r="AW467" s="14" t="s">
        <v>32</v>
      </c>
      <c r="AX467" s="14" t="s">
        <v>84</v>
      </c>
      <c r="AY467" s="191" t="s">
        <v>170</v>
      </c>
    </row>
    <row r="468" spans="1:65" s="14" customFormat="1" ht="10.199999999999999">
      <c r="B468" s="190"/>
      <c r="D468" s="183" t="s">
        <v>179</v>
      </c>
      <c r="F468" s="192" t="s">
        <v>784</v>
      </c>
      <c r="H468" s="193">
        <v>14.205</v>
      </c>
      <c r="I468" s="194"/>
      <c r="L468" s="190"/>
      <c r="M468" s="195"/>
      <c r="N468" s="196"/>
      <c r="O468" s="196"/>
      <c r="P468" s="196"/>
      <c r="Q468" s="196"/>
      <c r="R468" s="196"/>
      <c r="S468" s="196"/>
      <c r="T468" s="197"/>
      <c r="AT468" s="191" t="s">
        <v>179</v>
      </c>
      <c r="AU468" s="191" t="s">
        <v>86</v>
      </c>
      <c r="AV468" s="14" t="s">
        <v>86</v>
      </c>
      <c r="AW468" s="14" t="s">
        <v>3</v>
      </c>
      <c r="AX468" s="14" t="s">
        <v>84</v>
      </c>
      <c r="AY468" s="191" t="s">
        <v>170</v>
      </c>
    </row>
    <row r="469" spans="1:65" s="2" customFormat="1" ht="21.75" customHeight="1">
      <c r="A469" s="33"/>
      <c r="B469" s="167"/>
      <c r="C469" s="168" t="s">
        <v>785</v>
      </c>
      <c r="D469" s="168" t="s">
        <v>173</v>
      </c>
      <c r="E469" s="169" t="s">
        <v>786</v>
      </c>
      <c r="F469" s="170" t="s">
        <v>787</v>
      </c>
      <c r="G469" s="171" t="s">
        <v>184</v>
      </c>
      <c r="H469" s="172">
        <v>56.7</v>
      </c>
      <c r="I469" s="173"/>
      <c r="J469" s="174">
        <f>ROUND(I469*H469,2)</f>
        <v>0</v>
      </c>
      <c r="K469" s="175"/>
      <c r="L469" s="34"/>
      <c r="M469" s="176" t="s">
        <v>1</v>
      </c>
      <c r="N469" s="177" t="s">
        <v>42</v>
      </c>
      <c r="O469" s="59"/>
      <c r="P469" s="178">
        <f>O469*H469</f>
        <v>0</v>
      </c>
      <c r="Q469" s="178">
        <v>7.4999999999999997E-3</v>
      </c>
      <c r="R469" s="178">
        <f>Q469*H469</f>
        <v>0.42525000000000002</v>
      </c>
      <c r="S469" s="178">
        <v>0</v>
      </c>
      <c r="T469" s="179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80" t="s">
        <v>273</v>
      </c>
      <c r="AT469" s="180" t="s">
        <v>173</v>
      </c>
      <c r="AU469" s="180" t="s">
        <v>86</v>
      </c>
      <c r="AY469" s="18" t="s">
        <v>170</v>
      </c>
      <c r="BE469" s="181">
        <f>IF(N469="základní",J469,0)</f>
        <v>0</v>
      </c>
      <c r="BF469" s="181">
        <f>IF(N469="snížená",J469,0)</f>
        <v>0</v>
      </c>
      <c r="BG469" s="181">
        <f>IF(N469="zákl. přenesená",J469,0)</f>
        <v>0</v>
      </c>
      <c r="BH469" s="181">
        <f>IF(N469="sníž. přenesená",J469,0)</f>
        <v>0</v>
      </c>
      <c r="BI469" s="181">
        <f>IF(N469="nulová",J469,0)</f>
        <v>0</v>
      </c>
      <c r="BJ469" s="18" t="s">
        <v>84</v>
      </c>
      <c r="BK469" s="181">
        <f>ROUND(I469*H469,2)</f>
        <v>0</v>
      </c>
      <c r="BL469" s="18" t="s">
        <v>273</v>
      </c>
      <c r="BM469" s="180" t="s">
        <v>788</v>
      </c>
    </row>
    <row r="470" spans="1:65" s="13" customFormat="1" ht="10.199999999999999">
      <c r="B470" s="182"/>
      <c r="D470" s="183" t="s">
        <v>179</v>
      </c>
      <c r="E470" s="184" t="s">
        <v>1</v>
      </c>
      <c r="F470" s="185" t="s">
        <v>232</v>
      </c>
      <c r="H470" s="184" t="s">
        <v>1</v>
      </c>
      <c r="I470" s="186"/>
      <c r="L470" s="182"/>
      <c r="M470" s="187"/>
      <c r="N470" s="188"/>
      <c r="O470" s="188"/>
      <c r="P470" s="188"/>
      <c r="Q470" s="188"/>
      <c r="R470" s="188"/>
      <c r="S470" s="188"/>
      <c r="T470" s="189"/>
      <c r="AT470" s="184" t="s">
        <v>179</v>
      </c>
      <c r="AU470" s="184" t="s">
        <v>86</v>
      </c>
      <c r="AV470" s="13" t="s">
        <v>84</v>
      </c>
      <c r="AW470" s="13" t="s">
        <v>32</v>
      </c>
      <c r="AX470" s="13" t="s">
        <v>77</v>
      </c>
      <c r="AY470" s="184" t="s">
        <v>170</v>
      </c>
    </row>
    <row r="471" spans="1:65" s="14" customFormat="1" ht="10.199999999999999">
      <c r="B471" s="190"/>
      <c r="D471" s="183" t="s">
        <v>179</v>
      </c>
      <c r="E471" s="191" t="s">
        <v>1</v>
      </c>
      <c r="F471" s="192" t="s">
        <v>789</v>
      </c>
      <c r="H471" s="193">
        <v>1.7</v>
      </c>
      <c r="I471" s="194"/>
      <c r="L471" s="190"/>
      <c r="M471" s="195"/>
      <c r="N471" s="196"/>
      <c r="O471" s="196"/>
      <c r="P471" s="196"/>
      <c r="Q471" s="196"/>
      <c r="R471" s="196"/>
      <c r="S471" s="196"/>
      <c r="T471" s="197"/>
      <c r="AT471" s="191" t="s">
        <v>179</v>
      </c>
      <c r="AU471" s="191" t="s">
        <v>86</v>
      </c>
      <c r="AV471" s="14" t="s">
        <v>86</v>
      </c>
      <c r="AW471" s="14" t="s">
        <v>32</v>
      </c>
      <c r="AX471" s="14" t="s">
        <v>77</v>
      </c>
      <c r="AY471" s="191" t="s">
        <v>170</v>
      </c>
    </row>
    <row r="472" spans="1:65" s="13" customFormat="1" ht="10.199999999999999">
      <c r="B472" s="182"/>
      <c r="D472" s="183" t="s">
        <v>179</v>
      </c>
      <c r="E472" s="184" t="s">
        <v>1</v>
      </c>
      <c r="F472" s="185" t="s">
        <v>790</v>
      </c>
      <c r="H472" s="184" t="s">
        <v>1</v>
      </c>
      <c r="I472" s="186"/>
      <c r="L472" s="182"/>
      <c r="M472" s="187"/>
      <c r="N472" s="188"/>
      <c r="O472" s="188"/>
      <c r="P472" s="188"/>
      <c r="Q472" s="188"/>
      <c r="R472" s="188"/>
      <c r="S472" s="188"/>
      <c r="T472" s="189"/>
      <c r="AT472" s="184" t="s">
        <v>179</v>
      </c>
      <c r="AU472" s="184" t="s">
        <v>86</v>
      </c>
      <c r="AV472" s="13" t="s">
        <v>84</v>
      </c>
      <c r="AW472" s="13" t="s">
        <v>32</v>
      </c>
      <c r="AX472" s="13" t="s">
        <v>77</v>
      </c>
      <c r="AY472" s="184" t="s">
        <v>170</v>
      </c>
    </row>
    <row r="473" spans="1:65" s="14" customFormat="1" ht="10.199999999999999">
      <c r="B473" s="190"/>
      <c r="D473" s="183" t="s">
        <v>179</v>
      </c>
      <c r="E473" s="191" t="s">
        <v>1</v>
      </c>
      <c r="F473" s="192" t="s">
        <v>791</v>
      </c>
      <c r="H473" s="193">
        <v>55</v>
      </c>
      <c r="I473" s="194"/>
      <c r="L473" s="190"/>
      <c r="M473" s="195"/>
      <c r="N473" s="196"/>
      <c r="O473" s="196"/>
      <c r="P473" s="196"/>
      <c r="Q473" s="196"/>
      <c r="R473" s="196"/>
      <c r="S473" s="196"/>
      <c r="T473" s="197"/>
      <c r="AT473" s="191" t="s">
        <v>179</v>
      </c>
      <c r="AU473" s="191" t="s">
        <v>86</v>
      </c>
      <c r="AV473" s="14" t="s">
        <v>86</v>
      </c>
      <c r="AW473" s="14" t="s">
        <v>32</v>
      </c>
      <c r="AX473" s="14" t="s">
        <v>77</v>
      </c>
      <c r="AY473" s="191" t="s">
        <v>170</v>
      </c>
    </row>
    <row r="474" spans="1:65" s="15" customFormat="1" ht="10.199999999999999">
      <c r="B474" s="198"/>
      <c r="D474" s="183" t="s">
        <v>179</v>
      </c>
      <c r="E474" s="199" t="s">
        <v>1</v>
      </c>
      <c r="F474" s="200" t="s">
        <v>198</v>
      </c>
      <c r="H474" s="201">
        <v>56.7</v>
      </c>
      <c r="I474" s="202"/>
      <c r="L474" s="198"/>
      <c r="M474" s="203"/>
      <c r="N474" s="204"/>
      <c r="O474" s="204"/>
      <c r="P474" s="204"/>
      <c r="Q474" s="204"/>
      <c r="R474" s="204"/>
      <c r="S474" s="204"/>
      <c r="T474" s="205"/>
      <c r="AT474" s="199" t="s">
        <v>179</v>
      </c>
      <c r="AU474" s="199" t="s">
        <v>86</v>
      </c>
      <c r="AV474" s="15" t="s">
        <v>177</v>
      </c>
      <c r="AW474" s="15" t="s">
        <v>32</v>
      </c>
      <c r="AX474" s="15" t="s">
        <v>84</v>
      </c>
      <c r="AY474" s="199" t="s">
        <v>170</v>
      </c>
    </row>
    <row r="475" spans="1:65" s="2" customFormat="1" ht="21.75" customHeight="1">
      <c r="A475" s="33"/>
      <c r="B475" s="167"/>
      <c r="C475" s="206" t="s">
        <v>792</v>
      </c>
      <c r="D475" s="206" t="s">
        <v>199</v>
      </c>
      <c r="E475" s="207" t="s">
        <v>793</v>
      </c>
      <c r="F475" s="208" t="s">
        <v>794</v>
      </c>
      <c r="G475" s="209" t="s">
        <v>184</v>
      </c>
      <c r="H475" s="210">
        <v>62.37</v>
      </c>
      <c r="I475" s="211"/>
      <c r="J475" s="212">
        <f>ROUND(I475*H475,2)</f>
        <v>0</v>
      </c>
      <c r="K475" s="213"/>
      <c r="L475" s="214"/>
      <c r="M475" s="215" t="s">
        <v>1</v>
      </c>
      <c r="N475" s="216" t="s">
        <v>42</v>
      </c>
      <c r="O475" s="59"/>
      <c r="P475" s="178">
        <f>O475*H475</f>
        <v>0</v>
      </c>
      <c r="Q475" s="178">
        <v>1.77E-2</v>
      </c>
      <c r="R475" s="178">
        <f>Q475*H475</f>
        <v>1.1039490000000001</v>
      </c>
      <c r="S475" s="178">
        <v>0</v>
      </c>
      <c r="T475" s="179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80" t="s">
        <v>355</v>
      </c>
      <c r="AT475" s="180" t="s">
        <v>199</v>
      </c>
      <c r="AU475" s="180" t="s">
        <v>86</v>
      </c>
      <c r="AY475" s="18" t="s">
        <v>170</v>
      </c>
      <c r="BE475" s="181">
        <f>IF(N475="základní",J475,0)</f>
        <v>0</v>
      </c>
      <c r="BF475" s="181">
        <f>IF(N475="snížená",J475,0)</f>
        <v>0</v>
      </c>
      <c r="BG475" s="181">
        <f>IF(N475="zákl. přenesená",J475,0)</f>
        <v>0</v>
      </c>
      <c r="BH475" s="181">
        <f>IF(N475="sníž. přenesená",J475,0)</f>
        <v>0</v>
      </c>
      <c r="BI475" s="181">
        <f>IF(N475="nulová",J475,0)</f>
        <v>0</v>
      </c>
      <c r="BJ475" s="18" t="s">
        <v>84</v>
      </c>
      <c r="BK475" s="181">
        <f>ROUND(I475*H475,2)</f>
        <v>0</v>
      </c>
      <c r="BL475" s="18" t="s">
        <v>273</v>
      </c>
      <c r="BM475" s="180" t="s">
        <v>795</v>
      </c>
    </row>
    <row r="476" spans="1:65" s="14" customFormat="1" ht="10.199999999999999">
      <c r="B476" s="190"/>
      <c r="D476" s="183" t="s">
        <v>179</v>
      </c>
      <c r="F476" s="192" t="s">
        <v>796</v>
      </c>
      <c r="H476" s="193">
        <v>62.37</v>
      </c>
      <c r="I476" s="194"/>
      <c r="L476" s="190"/>
      <c r="M476" s="195"/>
      <c r="N476" s="196"/>
      <c r="O476" s="196"/>
      <c r="P476" s="196"/>
      <c r="Q476" s="196"/>
      <c r="R476" s="196"/>
      <c r="S476" s="196"/>
      <c r="T476" s="197"/>
      <c r="AT476" s="191" t="s">
        <v>179</v>
      </c>
      <c r="AU476" s="191" t="s">
        <v>86</v>
      </c>
      <c r="AV476" s="14" t="s">
        <v>86</v>
      </c>
      <c r="AW476" s="14" t="s">
        <v>3</v>
      </c>
      <c r="AX476" s="14" t="s">
        <v>84</v>
      </c>
      <c r="AY476" s="191" t="s">
        <v>170</v>
      </c>
    </row>
    <row r="477" spans="1:65" s="2" customFormat="1" ht="21.75" customHeight="1">
      <c r="A477" s="33"/>
      <c r="B477" s="167"/>
      <c r="C477" s="168" t="s">
        <v>797</v>
      </c>
      <c r="D477" s="168" t="s">
        <v>173</v>
      </c>
      <c r="E477" s="169" t="s">
        <v>786</v>
      </c>
      <c r="F477" s="170" t="s">
        <v>787</v>
      </c>
      <c r="G477" s="171" t="s">
        <v>184</v>
      </c>
      <c r="H477" s="172">
        <v>8.4</v>
      </c>
      <c r="I477" s="173"/>
      <c r="J477" s="174">
        <f>ROUND(I477*H477,2)</f>
        <v>0</v>
      </c>
      <c r="K477" s="175"/>
      <c r="L477" s="34"/>
      <c r="M477" s="176" t="s">
        <v>1</v>
      </c>
      <c r="N477" s="177" t="s">
        <v>42</v>
      </c>
      <c r="O477" s="59"/>
      <c r="P477" s="178">
        <f>O477*H477</f>
        <v>0</v>
      </c>
      <c r="Q477" s="178">
        <v>7.4999999999999997E-3</v>
      </c>
      <c r="R477" s="178">
        <f>Q477*H477</f>
        <v>6.3E-2</v>
      </c>
      <c r="S477" s="178">
        <v>0</v>
      </c>
      <c r="T477" s="179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80" t="s">
        <v>273</v>
      </c>
      <c r="AT477" s="180" t="s">
        <v>173</v>
      </c>
      <c r="AU477" s="180" t="s">
        <v>86</v>
      </c>
      <c r="AY477" s="18" t="s">
        <v>170</v>
      </c>
      <c r="BE477" s="181">
        <f>IF(N477="základní",J477,0)</f>
        <v>0</v>
      </c>
      <c r="BF477" s="181">
        <f>IF(N477="snížená",J477,0)</f>
        <v>0</v>
      </c>
      <c r="BG477" s="181">
        <f>IF(N477="zákl. přenesená",J477,0)</f>
        <v>0</v>
      </c>
      <c r="BH477" s="181">
        <f>IF(N477="sníž. přenesená",J477,0)</f>
        <v>0</v>
      </c>
      <c r="BI477" s="181">
        <f>IF(N477="nulová",J477,0)</f>
        <v>0</v>
      </c>
      <c r="BJ477" s="18" t="s">
        <v>84</v>
      </c>
      <c r="BK477" s="181">
        <f>ROUND(I477*H477,2)</f>
        <v>0</v>
      </c>
      <c r="BL477" s="18" t="s">
        <v>273</v>
      </c>
      <c r="BM477" s="180" t="s">
        <v>798</v>
      </c>
    </row>
    <row r="478" spans="1:65" s="13" customFormat="1" ht="10.199999999999999">
      <c r="B478" s="182"/>
      <c r="D478" s="183" t="s">
        <v>179</v>
      </c>
      <c r="E478" s="184" t="s">
        <v>1</v>
      </c>
      <c r="F478" s="185" t="s">
        <v>219</v>
      </c>
      <c r="H478" s="184" t="s">
        <v>1</v>
      </c>
      <c r="I478" s="186"/>
      <c r="L478" s="182"/>
      <c r="M478" s="187"/>
      <c r="N478" s="188"/>
      <c r="O478" s="188"/>
      <c r="P478" s="188"/>
      <c r="Q478" s="188"/>
      <c r="R478" s="188"/>
      <c r="S478" s="188"/>
      <c r="T478" s="189"/>
      <c r="AT478" s="184" t="s">
        <v>179</v>
      </c>
      <c r="AU478" s="184" t="s">
        <v>86</v>
      </c>
      <c r="AV478" s="13" t="s">
        <v>84</v>
      </c>
      <c r="AW478" s="13" t="s">
        <v>32</v>
      </c>
      <c r="AX478" s="13" t="s">
        <v>77</v>
      </c>
      <c r="AY478" s="184" t="s">
        <v>170</v>
      </c>
    </row>
    <row r="479" spans="1:65" s="14" customFormat="1" ht="10.199999999999999">
      <c r="B479" s="190"/>
      <c r="D479" s="183" t="s">
        <v>179</v>
      </c>
      <c r="E479" s="191" t="s">
        <v>1</v>
      </c>
      <c r="F479" s="192" t="s">
        <v>799</v>
      </c>
      <c r="H479" s="193">
        <v>8.4</v>
      </c>
      <c r="I479" s="194"/>
      <c r="L479" s="190"/>
      <c r="M479" s="195"/>
      <c r="N479" s="196"/>
      <c r="O479" s="196"/>
      <c r="P479" s="196"/>
      <c r="Q479" s="196"/>
      <c r="R479" s="196"/>
      <c r="S479" s="196"/>
      <c r="T479" s="197"/>
      <c r="AT479" s="191" t="s">
        <v>179</v>
      </c>
      <c r="AU479" s="191" t="s">
        <v>86</v>
      </c>
      <c r="AV479" s="14" t="s">
        <v>86</v>
      </c>
      <c r="AW479" s="14" t="s">
        <v>32</v>
      </c>
      <c r="AX479" s="14" t="s">
        <v>84</v>
      </c>
      <c r="AY479" s="191" t="s">
        <v>170</v>
      </c>
    </row>
    <row r="480" spans="1:65" s="2" customFormat="1" ht="21.75" customHeight="1">
      <c r="A480" s="33"/>
      <c r="B480" s="167"/>
      <c r="C480" s="206" t="s">
        <v>800</v>
      </c>
      <c r="D480" s="206" t="s">
        <v>199</v>
      </c>
      <c r="E480" s="207" t="s">
        <v>801</v>
      </c>
      <c r="F480" s="208" t="s">
        <v>802</v>
      </c>
      <c r="G480" s="209" t="s">
        <v>184</v>
      </c>
      <c r="H480" s="210">
        <v>9.24</v>
      </c>
      <c r="I480" s="211"/>
      <c r="J480" s="212">
        <f>ROUND(I480*H480,2)</f>
        <v>0</v>
      </c>
      <c r="K480" s="213"/>
      <c r="L480" s="214"/>
      <c r="M480" s="215" t="s">
        <v>1</v>
      </c>
      <c r="N480" s="216" t="s">
        <v>42</v>
      </c>
      <c r="O480" s="59"/>
      <c r="P480" s="178">
        <f>O480*H480</f>
        <v>0</v>
      </c>
      <c r="Q480" s="178">
        <v>1.77E-2</v>
      </c>
      <c r="R480" s="178">
        <f>Q480*H480</f>
        <v>0.163548</v>
      </c>
      <c r="S480" s="178">
        <v>0</v>
      </c>
      <c r="T480" s="179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80" t="s">
        <v>355</v>
      </c>
      <c r="AT480" s="180" t="s">
        <v>199</v>
      </c>
      <c r="AU480" s="180" t="s">
        <v>86</v>
      </c>
      <c r="AY480" s="18" t="s">
        <v>170</v>
      </c>
      <c r="BE480" s="181">
        <f>IF(N480="základní",J480,0)</f>
        <v>0</v>
      </c>
      <c r="BF480" s="181">
        <f>IF(N480="snížená",J480,0)</f>
        <v>0</v>
      </c>
      <c r="BG480" s="181">
        <f>IF(N480="zákl. přenesená",J480,0)</f>
        <v>0</v>
      </c>
      <c r="BH480" s="181">
        <f>IF(N480="sníž. přenesená",J480,0)</f>
        <v>0</v>
      </c>
      <c r="BI480" s="181">
        <f>IF(N480="nulová",J480,0)</f>
        <v>0</v>
      </c>
      <c r="BJ480" s="18" t="s">
        <v>84</v>
      </c>
      <c r="BK480" s="181">
        <f>ROUND(I480*H480,2)</f>
        <v>0</v>
      </c>
      <c r="BL480" s="18" t="s">
        <v>273</v>
      </c>
      <c r="BM480" s="180" t="s">
        <v>803</v>
      </c>
    </row>
    <row r="481" spans="1:65" s="14" customFormat="1" ht="10.199999999999999">
      <c r="B481" s="190"/>
      <c r="D481" s="183" t="s">
        <v>179</v>
      </c>
      <c r="F481" s="192" t="s">
        <v>804</v>
      </c>
      <c r="H481" s="193">
        <v>9.24</v>
      </c>
      <c r="I481" s="194"/>
      <c r="L481" s="190"/>
      <c r="M481" s="195"/>
      <c r="N481" s="196"/>
      <c r="O481" s="196"/>
      <c r="P481" s="196"/>
      <c r="Q481" s="196"/>
      <c r="R481" s="196"/>
      <c r="S481" s="196"/>
      <c r="T481" s="197"/>
      <c r="AT481" s="191" t="s">
        <v>179</v>
      </c>
      <c r="AU481" s="191" t="s">
        <v>86</v>
      </c>
      <c r="AV481" s="14" t="s">
        <v>86</v>
      </c>
      <c r="AW481" s="14" t="s">
        <v>3</v>
      </c>
      <c r="AX481" s="14" t="s">
        <v>84</v>
      </c>
      <c r="AY481" s="191" t="s">
        <v>170</v>
      </c>
    </row>
    <row r="482" spans="1:65" s="2" customFormat="1" ht="21.75" customHeight="1">
      <c r="A482" s="33"/>
      <c r="B482" s="167"/>
      <c r="C482" s="168" t="s">
        <v>805</v>
      </c>
      <c r="D482" s="168" t="s">
        <v>173</v>
      </c>
      <c r="E482" s="169" t="s">
        <v>806</v>
      </c>
      <c r="F482" s="170" t="s">
        <v>807</v>
      </c>
      <c r="G482" s="171" t="s">
        <v>184</v>
      </c>
      <c r="H482" s="172">
        <v>24.215</v>
      </c>
      <c r="I482" s="173"/>
      <c r="J482" s="174">
        <f>ROUND(I482*H482,2)</f>
        <v>0</v>
      </c>
      <c r="K482" s="175"/>
      <c r="L482" s="34"/>
      <c r="M482" s="176" t="s">
        <v>1</v>
      </c>
      <c r="N482" s="177" t="s">
        <v>42</v>
      </c>
      <c r="O482" s="59"/>
      <c r="P482" s="178">
        <f>O482*H482</f>
        <v>0</v>
      </c>
      <c r="Q482" s="178">
        <v>6.3E-3</v>
      </c>
      <c r="R482" s="178">
        <f>Q482*H482</f>
        <v>0.15255450000000001</v>
      </c>
      <c r="S482" s="178">
        <v>0</v>
      </c>
      <c r="T482" s="179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80" t="s">
        <v>273</v>
      </c>
      <c r="AT482" s="180" t="s">
        <v>173</v>
      </c>
      <c r="AU482" s="180" t="s">
        <v>86</v>
      </c>
      <c r="AY482" s="18" t="s">
        <v>170</v>
      </c>
      <c r="BE482" s="181">
        <f>IF(N482="základní",J482,0)</f>
        <v>0</v>
      </c>
      <c r="BF482" s="181">
        <f>IF(N482="snížená",J482,0)</f>
        <v>0</v>
      </c>
      <c r="BG482" s="181">
        <f>IF(N482="zákl. přenesená",J482,0)</f>
        <v>0</v>
      </c>
      <c r="BH482" s="181">
        <f>IF(N482="sníž. přenesená",J482,0)</f>
        <v>0</v>
      </c>
      <c r="BI482" s="181">
        <f>IF(N482="nulová",J482,0)</f>
        <v>0</v>
      </c>
      <c r="BJ482" s="18" t="s">
        <v>84</v>
      </c>
      <c r="BK482" s="181">
        <f>ROUND(I482*H482,2)</f>
        <v>0</v>
      </c>
      <c r="BL482" s="18" t="s">
        <v>273</v>
      </c>
      <c r="BM482" s="180" t="s">
        <v>808</v>
      </c>
    </row>
    <row r="483" spans="1:65" s="13" customFormat="1" ht="10.199999999999999">
      <c r="B483" s="182"/>
      <c r="D483" s="183" t="s">
        <v>179</v>
      </c>
      <c r="E483" s="184" t="s">
        <v>1</v>
      </c>
      <c r="F483" s="185" t="s">
        <v>232</v>
      </c>
      <c r="H483" s="184" t="s">
        <v>1</v>
      </c>
      <c r="I483" s="186"/>
      <c r="L483" s="182"/>
      <c r="M483" s="187"/>
      <c r="N483" s="188"/>
      <c r="O483" s="188"/>
      <c r="P483" s="188"/>
      <c r="Q483" s="188"/>
      <c r="R483" s="188"/>
      <c r="S483" s="188"/>
      <c r="T483" s="189"/>
      <c r="AT483" s="184" t="s">
        <v>179</v>
      </c>
      <c r="AU483" s="184" t="s">
        <v>86</v>
      </c>
      <c r="AV483" s="13" t="s">
        <v>84</v>
      </c>
      <c r="AW483" s="13" t="s">
        <v>32</v>
      </c>
      <c r="AX483" s="13" t="s">
        <v>77</v>
      </c>
      <c r="AY483" s="184" t="s">
        <v>170</v>
      </c>
    </row>
    <row r="484" spans="1:65" s="14" customFormat="1" ht="10.199999999999999">
      <c r="B484" s="190"/>
      <c r="D484" s="183" t="s">
        <v>179</v>
      </c>
      <c r="E484" s="191" t="s">
        <v>1</v>
      </c>
      <c r="F484" s="192" t="s">
        <v>809</v>
      </c>
      <c r="H484" s="193">
        <v>24.215</v>
      </c>
      <c r="I484" s="194"/>
      <c r="L484" s="190"/>
      <c r="M484" s="195"/>
      <c r="N484" s="196"/>
      <c r="O484" s="196"/>
      <c r="P484" s="196"/>
      <c r="Q484" s="196"/>
      <c r="R484" s="196"/>
      <c r="S484" s="196"/>
      <c r="T484" s="197"/>
      <c r="AT484" s="191" t="s">
        <v>179</v>
      </c>
      <c r="AU484" s="191" t="s">
        <v>86</v>
      </c>
      <c r="AV484" s="14" t="s">
        <v>86</v>
      </c>
      <c r="AW484" s="14" t="s">
        <v>32</v>
      </c>
      <c r="AX484" s="14" t="s">
        <v>84</v>
      </c>
      <c r="AY484" s="191" t="s">
        <v>170</v>
      </c>
    </row>
    <row r="485" spans="1:65" s="2" customFormat="1" ht="33" customHeight="1">
      <c r="A485" s="33"/>
      <c r="B485" s="167"/>
      <c r="C485" s="206" t="s">
        <v>810</v>
      </c>
      <c r="D485" s="206" t="s">
        <v>199</v>
      </c>
      <c r="E485" s="207" t="s">
        <v>811</v>
      </c>
      <c r="F485" s="208" t="s">
        <v>812</v>
      </c>
      <c r="G485" s="209" t="s">
        <v>184</v>
      </c>
      <c r="H485" s="210">
        <v>26.637</v>
      </c>
      <c r="I485" s="211"/>
      <c r="J485" s="212">
        <f>ROUND(I485*H485,2)</f>
        <v>0</v>
      </c>
      <c r="K485" s="213"/>
      <c r="L485" s="214"/>
      <c r="M485" s="215" t="s">
        <v>1</v>
      </c>
      <c r="N485" s="216" t="s">
        <v>42</v>
      </c>
      <c r="O485" s="59"/>
      <c r="P485" s="178">
        <f>O485*H485</f>
        <v>0</v>
      </c>
      <c r="Q485" s="178">
        <v>1.77E-2</v>
      </c>
      <c r="R485" s="178">
        <f>Q485*H485</f>
        <v>0.47147490000000003</v>
      </c>
      <c r="S485" s="178">
        <v>0</v>
      </c>
      <c r="T485" s="179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80" t="s">
        <v>355</v>
      </c>
      <c r="AT485" s="180" t="s">
        <v>199</v>
      </c>
      <c r="AU485" s="180" t="s">
        <v>86</v>
      </c>
      <c r="AY485" s="18" t="s">
        <v>170</v>
      </c>
      <c r="BE485" s="181">
        <f>IF(N485="základní",J485,0)</f>
        <v>0</v>
      </c>
      <c r="BF485" s="181">
        <f>IF(N485="snížená",J485,0)</f>
        <v>0</v>
      </c>
      <c r="BG485" s="181">
        <f>IF(N485="zákl. přenesená",J485,0)</f>
        <v>0</v>
      </c>
      <c r="BH485" s="181">
        <f>IF(N485="sníž. přenesená",J485,0)</f>
        <v>0</v>
      </c>
      <c r="BI485" s="181">
        <f>IF(N485="nulová",J485,0)</f>
        <v>0</v>
      </c>
      <c r="BJ485" s="18" t="s">
        <v>84</v>
      </c>
      <c r="BK485" s="181">
        <f>ROUND(I485*H485,2)</f>
        <v>0</v>
      </c>
      <c r="BL485" s="18" t="s">
        <v>273</v>
      </c>
      <c r="BM485" s="180" t="s">
        <v>813</v>
      </c>
    </row>
    <row r="486" spans="1:65" s="14" customFormat="1" ht="10.199999999999999">
      <c r="B486" s="190"/>
      <c r="D486" s="183" t="s">
        <v>179</v>
      </c>
      <c r="F486" s="192" t="s">
        <v>814</v>
      </c>
      <c r="H486" s="193">
        <v>26.637</v>
      </c>
      <c r="I486" s="194"/>
      <c r="L486" s="190"/>
      <c r="M486" s="195"/>
      <c r="N486" s="196"/>
      <c r="O486" s="196"/>
      <c r="P486" s="196"/>
      <c r="Q486" s="196"/>
      <c r="R486" s="196"/>
      <c r="S486" s="196"/>
      <c r="T486" s="197"/>
      <c r="AT486" s="191" t="s">
        <v>179</v>
      </c>
      <c r="AU486" s="191" t="s">
        <v>86</v>
      </c>
      <c r="AV486" s="14" t="s">
        <v>86</v>
      </c>
      <c r="AW486" s="14" t="s">
        <v>3</v>
      </c>
      <c r="AX486" s="14" t="s">
        <v>84</v>
      </c>
      <c r="AY486" s="191" t="s">
        <v>170</v>
      </c>
    </row>
    <row r="487" spans="1:65" s="2" customFormat="1" ht="33" customHeight="1">
      <c r="A487" s="33"/>
      <c r="B487" s="167"/>
      <c r="C487" s="168" t="s">
        <v>815</v>
      </c>
      <c r="D487" s="168" t="s">
        <v>173</v>
      </c>
      <c r="E487" s="169" t="s">
        <v>816</v>
      </c>
      <c r="F487" s="170" t="s">
        <v>817</v>
      </c>
      <c r="G487" s="171" t="s">
        <v>184</v>
      </c>
      <c r="H487" s="172">
        <v>9.3940000000000001</v>
      </c>
      <c r="I487" s="173"/>
      <c r="J487" s="174">
        <f>ROUND(I487*H487,2)</f>
        <v>0</v>
      </c>
      <c r="K487" s="175"/>
      <c r="L487" s="34"/>
      <c r="M487" s="176" t="s">
        <v>1</v>
      </c>
      <c r="N487" s="177" t="s">
        <v>42</v>
      </c>
      <c r="O487" s="59"/>
      <c r="P487" s="178">
        <f>O487*H487</f>
        <v>0</v>
      </c>
      <c r="Q487" s="178">
        <v>8.9999999999999993E-3</v>
      </c>
      <c r="R487" s="178">
        <f>Q487*H487</f>
        <v>8.4545999999999996E-2</v>
      </c>
      <c r="S487" s="178">
        <v>0</v>
      </c>
      <c r="T487" s="179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80" t="s">
        <v>273</v>
      </c>
      <c r="AT487" s="180" t="s">
        <v>173</v>
      </c>
      <c r="AU487" s="180" t="s">
        <v>86</v>
      </c>
      <c r="AY487" s="18" t="s">
        <v>170</v>
      </c>
      <c r="BE487" s="181">
        <f>IF(N487="základní",J487,0)</f>
        <v>0</v>
      </c>
      <c r="BF487" s="181">
        <f>IF(N487="snížená",J487,0)</f>
        <v>0</v>
      </c>
      <c r="BG487" s="181">
        <f>IF(N487="zákl. přenesená",J487,0)</f>
        <v>0</v>
      </c>
      <c r="BH487" s="181">
        <f>IF(N487="sníž. přenesená",J487,0)</f>
        <v>0</v>
      </c>
      <c r="BI487" s="181">
        <f>IF(N487="nulová",J487,0)</f>
        <v>0</v>
      </c>
      <c r="BJ487" s="18" t="s">
        <v>84</v>
      </c>
      <c r="BK487" s="181">
        <f>ROUND(I487*H487,2)</f>
        <v>0</v>
      </c>
      <c r="BL487" s="18" t="s">
        <v>273</v>
      </c>
      <c r="BM487" s="180" t="s">
        <v>818</v>
      </c>
    </row>
    <row r="488" spans="1:65" s="14" customFormat="1" ht="10.199999999999999">
      <c r="B488" s="190"/>
      <c r="D488" s="183" t="s">
        <v>179</v>
      </c>
      <c r="E488" s="191" t="s">
        <v>1</v>
      </c>
      <c r="F488" s="192" t="s">
        <v>819</v>
      </c>
      <c r="H488" s="193">
        <v>9.3940000000000001</v>
      </c>
      <c r="I488" s="194"/>
      <c r="L488" s="190"/>
      <c r="M488" s="195"/>
      <c r="N488" s="196"/>
      <c r="O488" s="196"/>
      <c r="P488" s="196"/>
      <c r="Q488" s="196"/>
      <c r="R488" s="196"/>
      <c r="S488" s="196"/>
      <c r="T488" s="197"/>
      <c r="AT488" s="191" t="s">
        <v>179</v>
      </c>
      <c r="AU488" s="191" t="s">
        <v>86</v>
      </c>
      <c r="AV488" s="14" t="s">
        <v>86</v>
      </c>
      <c r="AW488" s="14" t="s">
        <v>32</v>
      </c>
      <c r="AX488" s="14" t="s">
        <v>84</v>
      </c>
      <c r="AY488" s="191" t="s">
        <v>170</v>
      </c>
    </row>
    <row r="489" spans="1:65" s="2" customFormat="1" ht="21.75" customHeight="1">
      <c r="A489" s="33"/>
      <c r="B489" s="167"/>
      <c r="C489" s="206" t="s">
        <v>820</v>
      </c>
      <c r="D489" s="206" t="s">
        <v>199</v>
      </c>
      <c r="E489" s="207" t="s">
        <v>744</v>
      </c>
      <c r="F489" s="208" t="s">
        <v>745</v>
      </c>
      <c r="G489" s="209" t="s">
        <v>184</v>
      </c>
      <c r="H489" s="210">
        <v>10.333</v>
      </c>
      <c r="I489" s="211"/>
      <c r="J489" s="212">
        <f>ROUND(I489*H489,2)</f>
        <v>0</v>
      </c>
      <c r="K489" s="213"/>
      <c r="L489" s="214"/>
      <c r="M489" s="215" t="s">
        <v>1</v>
      </c>
      <c r="N489" s="216" t="s">
        <v>42</v>
      </c>
      <c r="O489" s="59"/>
      <c r="P489" s="178">
        <f>O489*H489</f>
        <v>0</v>
      </c>
      <c r="Q489" s="178">
        <v>2.5000000000000001E-2</v>
      </c>
      <c r="R489" s="178">
        <f>Q489*H489</f>
        <v>0.25832500000000003</v>
      </c>
      <c r="S489" s="178">
        <v>0</v>
      </c>
      <c r="T489" s="179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80" t="s">
        <v>355</v>
      </c>
      <c r="AT489" s="180" t="s">
        <v>199</v>
      </c>
      <c r="AU489" s="180" t="s">
        <v>86</v>
      </c>
      <c r="AY489" s="18" t="s">
        <v>170</v>
      </c>
      <c r="BE489" s="181">
        <f>IF(N489="základní",J489,0)</f>
        <v>0</v>
      </c>
      <c r="BF489" s="181">
        <f>IF(N489="snížená",J489,0)</f>
        <v>0</v>
      </c>
      <c r="BG489" s="181">
        <f>IF(N489="zákl. přenesená",J489,0)</f>
        <v>0</v>
      </c>
      <c r="BH489" s="181">
        <f>IF(N489="sníž. přenesená",J489,0)</f>
        <v>0</v>
      </c>
      <c r="BI489" s="181">
        <f>IF(N489="nulová",J489,0)</f>
        <v>0</v>
      </c>
      <c r="BJ489" s="18" t="s">
        <v>84</v>
      </c>
      <c r="BK489" s="181">
        <f>ROUND(I489*H489,2)</f>
        <v>0</v>
      </c>
      <c r="BL489" s="18" t="s">
        <v>273</v>
      </c>
      <c r="BM489" s="180" t="s">
        <v>821</v>
      </c>
    </row>
    <row r="490" spans="1:65" s="14" customFormat="1" ht="10.199999999999999">
      <c r="B490" s="190"/>
      <c r="D490" s="183" t="s">
        <v>179</v>
      </c>
      <c r="F490" s="192" t="s">
        <v>822</v>
      </c>
      <c r="H490" s="193">
        <v>10.333</v>
      </c>
      <c r="I490" s="194"/>
      <c r="L490" s="190"/>
      <c r="M490" s="195"/>
      <c r="N490" s="196"/>
      <c r="O490" s="196"/>
      <c r="P490" s="196"/>
      <c r="Q490" s="196"/>
      <c r="R490" s="196"/>
      <c r="S490" s="196"/>
      <c r="T490" s="197"/>
      <c r="AT490" s="191" t="s">
        <v>179</v>
      </c>
      <c r="AU490" s="191" t="s">
        <v>86</v>
      </c>
      <c r="AV490" s="14" t="s">
        <v>86</v>
      </c>
      <c r="AW490" s="14" t="s">
        <v>3</v>
      </c>
      <c r="AX490" s="14" t="s">
        <v>84</v>
      </c>
      <c r="AY490" s="191" t="s">
        <v>170</v>
      </c>
    </row>
    <row r="491" spans="1:65" s="2" customFormat="1" ht="21.75" customHeight="1">
      <c r="A491" s="33"/>
      <c r="B491" s="167"/>
      <c r="C491" s="168" t="s">
        <v>823</v>
      </c>
      <c r="D491" s="168" t="s">
        <v>173</v>
      </c>
      <c r="E491" s="169" t="s">
        <v>824</v>
      </c>
      <c r="F491" s="170" t="s">
        <v>825</v>
      </c>
      <c r="G491" s="171" t="s">
        <v>184</v>
      </c>
      <c r="H491" s="172">
        <v>17.198</v>
      </c>
      <c r="I491" s="173"/>
      <c r="J491" s="174">
        <f>ROUND(I491*H491,2)</f>
        <v>0</v>
      </c>
      <c r="K491" s="175"/>
      <c r="L491" s="34"/>
      <c r="M491" s="176" t="s">
        <v>1</v>
      </c>
      <c r="N491" s="177" t="s">
        <v>42</v>
      </c>
      <c r="O491" s="59"/>
      <c r="P491" s="178">
        <f>O491*H491</f>
        <v>0</v>
      </c>
      <c r="Q491" s="178">
        <v>1.5E-3</v>
      </c>
      <c r="R491" s="178">
        <f>Q491*H491</f>
        <v>2.5797E-2</v>
      </c>
      <c r="S491" s="178">
        <v>0</v>
      </c>
      <c r="T491" s="179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80" t="s">
        <v>273</v>
      </c>
      <c r="AT491" s="180" t="s">
        <v>173</v>
      </c>
      <c r="AU491" s="180" t="s">
        <v>86</v>
      </c>
      <c r="AY491" s="18" t="s">
        <v>170</v>
      </c>
      <c r="BE491" s="181">
        <f>IF(N491="základní",J491,0)</f>
        <v>0</v>
      </c>
      <c r="BF491" s="181">
        <f>IF(N491="snížená",J491,0)</f>
        <v>0</v>
      </c>
      <c r="BG491" s="181">
        <f>IF(N491="zákl. přenesená",J491,0)</f>
        <v>0</v>
      </c>
      <c r="BH491" s="181">
        <f>IF(N491="sníž. přenesená",J491,0)</f>
        <v>0</v>
      </c>
      <c r="BI491" s="181">
        <f>IF(N491="nulová",J491,0)</f>
        <v>0</v>
      </c>
      <c r="BJ491" s="18" t="s">
        <v>84</v>
      </c>
      <c r="BK491" s="181">
        <f>ROUND(I491*H491,2)</f>
        <v>0</v>
      </c>
      <c r="BL491" s="18" t="s">
        <v>273</v>
      </c>
      <c r="BM491" s="180" t="s">
        <v>826</v>
      </c>
    </row>
    <row r="492" spans="1:65" s="13" customFormat="1" ht="10.199999999999999">
      <c r="B492" s="182"/>
      <c r="D492" s="183" t="s">
        <v>179</v>
      </c>
      <c r="E492" s="184" t="s">
        <v>1</v>
      </c>
      <c r="F492" s="185" t="s">
        <v>232</v>
      </c>
      <c r="H492" s="184" t="s">
        <v>1</v>
      </c>
      <c r="I492" s="186"/>
      <c r="L492" s="182"/>
      <c r="M492" s="187"/>
      <c r="N492" s="188"/>
      <c r="O492" s="188"/>
      <c r="P492" s="188"/>
      <c r="Q492" s="188"/>
      <c r="R492" s="188"/>
      <c r="S492" s="188"/>
      <c r="T492" s="189"/>
      <c r="AT492" s="184" t="s">
        <v>179</v>
      </c>
      <c r="AU492" s="184" t="s">
        <v>86</v>
      </c>
      <c r="AV492" s="13" t="s">
        <v>84</v>
      </c>
      <c r="AW492" s="13" t="s">
        <v>32</v>
      </c>
      <c r="AX492" s="13" t="s">
        <v>77</v>
      </c>
      <c r="AY492" s="184" t="s">
        <v>170</v>
      </c>
    </row>
    <row r="493" spans="1:65" s="14" customFormat="1" ht="10.199999999999999">
      <c r="B493" s="190"/>
      <c r="D493" s="183" t="s">
        <v>179</v>
      </c>
      <c r="E493" s="191" t="s">
        <v>1</v>
      </c>
      <c r="F493" s="192" t="s">
        <v>827</v>
      </c>
      <c r="H493" s="193">
        <v>1.8069999999999999</v>
      </c>
      <c r="I493" s="194"/>
      <c r="L493" s="190"/>
      <c r="M493" s="195"/>
      <c r="N493" s="196"/>
      <c r="O493" s="196"/>
      <c r="P493" s="196"/>
      <c r="Q493" s="196"/>
      <c r="R493" s="196"/>
      <c r="S493" s="196"/>
      <c r="T493" s="197"/>
      <c r="AT493" s="191" t="s">
        <v>179</v>
      </c>
      <c r="AU493" s="191" t="s">
        <v>86</v>
      </c>
      <c r="AV493" s="14" t="s">
        <v>86</v>
      </c>
      <c r="AW493" s="14" t="s">
        <v>32</v>
      </c>
      <c r="AX493" s="14" t="s">
        <v>77</v>
      </c>
      <c r="AY493" s="191" t="s">
        <v>170</v>
      </c>
    </row>
    <row r="494" spans="1:65" s="16" customFormat="1" ht="10.199999999999999">
      <c r="B494" s="217"/>
      <c r="D494" s="183" t="s">
        <v>179</v>
      </c>
      <c r="E494" s="218" t="s">
        <v>1</v>
      </c>
      <c r="F494" s="219" t="s">
        <v>221</v>
      </c>
      <c r="H494" s="220">
        <v>1.8069999999999999</v>
      </c>
      <c r="I494" s="221"/>
      <c r="L494" s="217"/>
      <c r="M494" s="222"/>
      <c r="N494" s="223"/>
      <c r="O494" s="223"/>
      <c r="P494" s="223"/>
      <c r="Q494" s="223"/>
      <c r="R494" s="223"/>
      <c r="S494" s="223"/>
      <c r="T494" s="224"/>
      <c r="AT494" s="218" t="s">
        <v>179</v>
      </c>
      <c r="AU494" s="218" t="s">
        <v>86</v>
      </c>
      <c r="AV494" s="16" t="s">
        <v>171</v>
      </c>
      <c r="AW494" s="16" t="s">
        <v>32</v>
      </c>
      <c r="AX494" s="16" t="s">
        <v>77</v>
      </c>
      <c r="AY494" s="218" t="s">
        <v>170</v>
      </c>
    </row>
    <row r="495" spans="1:65" s="13" customFormat="1" ht="10.199999999999999">
      <c r="B495" s="182"/>
      <c r="D495" s="183" t="s">
        <v>179</v>
      </c>
      <c r="E495" s="184" t="s">
        <v>1</v>
      </c>
      <c r="F495" s="185" t="s">
        <v>219</v>
      </c>
      <c r="H495" s="184" t="s">
        <v>1</v>
      </c>
      <c r="I495" s="186"/>
      <c r="L495" s="182"/>
      <c r="M495" s="187"/>
      <c r="N495" s="188"/>
      <c r="O495" s="188"/>
      <c r="P495" s="188"/>
      <c r="Q495" s="188"/>
      <c r="R495" s="188"/>
      <c r="S495" s="188"/>
      <c r="T495" s="189"/>
      <c r="AT495" s="184" t="s">
        <v>179</v>
      </c>
      <c r="AU495" s="184" t="s">
        <v>86</v>
      </c>
      <c r="AV495" s="13" t="s">
        <v>84</v>
      </c>
      <c r="AW495" s="13" t="s">
        <v>32</v>
      </c>
      <c r="AX495" s="13" t="s">
        <v>77</v>
      </c>
      <c r="AY495" s="184" t="s">
        <v>170</v>
      </c>
    </row>
    <row r="496" spans="1:65" s="14" customFormat="1" ht="10.199999999999999">
      <c r="B496" s="190"/>
      <c r="D496" s="183" t="s">
        <v>179</v>
      </c>
      <c r="E496" s="191" t="s">
        <v>1</v>
      </c>
      <c r="F496" s="192" t="s">
        <v>828</v>
      </c>
      <c r="H496" s="193">
        <v>3.4260000000000002</v>
      </c>
      <c r="I496" s="194"/>
      <c r="L496" s="190"/>
      <c r="M496" s="195"/>
      <c r="N496" s="196"/>
      <c r="O496" s="196"/>
      <c r="P496" s="196"/>
      <c r="Q496" s="196"/>
      <c r="R496" s="196"/>
      <c r="S496" s="196"/>
      <c r="T496" s="197"/>
      <c r="AT496" s="191" t="s">
        <v>179</v>
      </c>
      <c r="AU496" s="191" t="s">
        <v>86</v>
      </c>
      <c r="AV496" s="14" t="s">
        <v>86</v>
      </c>
      <c r="AW496" s="14" t="s">
        <v>32</v>
      </c>
      <c r="AX496" s="14" t="s">
        <v>77</v>
      </c>
      <c r="AY496" s="191" t="s">
        <v>170</v>
      </c>
    </row>
    <row r="497" spans="1:65" s="14" customFormat="1" ht="10.199999999999999">
      <c r="B497" s="190"/>
      <c r="D497" s="183" t="s">
        <v>179</v>
      </c>
      <c r="E497" s="191" t="s">
        <v>1</v>
      </c>
      <c r="F497" s="192" t="s">
        <v>829</v>
      </c>
      <c r="H497" s="193">
        <v>4.9569999999999999</v>
      </c>
      <c r="I497" s="194"/>
      <c r="L497" s="190"/>
      <c r="M497" s="195"/>
      <c r="N497" s="196"/>
      <c r="O497" s="196"/>
      <c r="P497" s="196"/>
      <c r="Q497" s="196"/>
      <c r="R497" s="196"/>
      <c r="S497" s="196"/>
      <c r="T497" s="197"/>
      <c r="AT497" s="191" t="s">
        <v>179</v>
      </c>
      <c r="AU497" s="191" t="s">
        <v>86</v>
      </c>
      <c r="AV497" s="14" t="s">
        <v>86</v>
      </c>
      <c r="AW497" s="14" t="s">
        <v>32</v>
      </c>
      <c r="AX497" s="14" t="s">
        <v>77</v>
      </c>
      <c r="AY497" s="191" t="s">
        <v>170</v>
      </c>
    </row>
    <row r="498" spans="1:65" s="14" customFormat="1" ht="10.199999999999999">
      <c r="B498" s="190"/>
      <c r="D498" s="183" t="s">
        <v>179</v>
      </c>
      <c r="E498" s="191" t="s">
        <v>1</v>
      </c>
      <c r="F498" s="192" t="s">
        <v>830</v>
      </c>
      <c r="H498" s="193">
        <v>7.008</v>
      </c>
      <c r="I498" s="194"/>
      <c r="L498" s="190"/>
      <c r="M498" s="195"/>
      <c r="N498" s="196"/>
      <c r="O498" s="196"/>
      <c r="P498" s="196"/>
      <c r="Q498" s="196"/>
      <c r="R498" s="196"/>
      <c r="S498" s="196"/>
      <c r="T498" s="197"/>
      <c r="AT498" s="191" t="s">
        <v>179</v>
      </c>
      <c r="AU498" s="191" t="s">
        <v>86</v>
      </c>
      <c r="AV498" s="14" t="s">
        <v>86</v>
      </c>
      <c r="AW498" s="14" t="s">
        <v>32</v>
      </c>
      <c r="AX498" s="14" t="s">
        <v>77</v>
      </c>
      <c r="AY498" s="191" t="s">
        <v>170</v>
      </c>
    </row>
    <row r="499" spans="1:65" s="16" customFormat="1" ht="10.199999999999999">
      <c r="B499" s="217"/>
      <c r="D499" s="183" t="s">
        <v>179</v>
      </c>
      <c r="E499" s="218" t="s">
        <v>1</v>
      </c>
      <c r="F499" s="219" t="s">
        <v>221</v>
      </c>
      <c r="H499" s="220">
        <v>15.391</v>
      </c>
      <c r="I499" s="221"/>
      <c r="L499" s="217"/>
      <c r="M499" s="222"/>
      <c r="N499" s="223"/>
      <c r="O499" s="223"/>
      <c r="P499" s="223"/>
      <c r="Q499" s="223"/>
      <c r="R499" s="223"/>
      <c r="S499" s="223"/>
      <c r="T499" s="224"/>
      <c r="AT499" s="218" t="s">
        <v>179</v>
      </c>
      <c r="AU499" s="218" t="s">
        <v>86</v>
      </c>
      <c r="AV499" s="16" t="s">
        <v>171</v>
      </c>
      <c r="AW499" s="16" t="s">
        <v>32</v>
      </c>
      <c r="AX499" s="16" t="s">
        <v>77</v>
      </c>
      <c r="AY499" s="218" t="s">
        <v>170</v>
      </c>
    </row>
    <row r="500" spans="1:65" s="15" customFormat="1" ht="10.199999999999999">
      <c r="B500" s="198"/>
      <c r="D500" s="183" t="s">
        <v>179</v>
      </c>
      <c r="E500" s="199" t="s">
        <v>1</v>
      </c>
      <c r="F500" s="200" t="s">
        <v>198</v>
      </c>
      <c r="H500" s="201">
        <v>17.198</v>
      </c>
      <c r="I500" s="202"/>
      <c r="L500" s="198"/>
      <c r="M500" s="203"/>
      <c r="N500" s="204"/>
      <c r="O500" s="204"/>
      <c r="P500" s="204"/>
      <c r="Q500" s="204"/>
      <c r="R500" s="204"/>
      <c r="S500" s="204"/>
      <c r="T500" s="205"/>
      <c r="AT500" s="199" t="s">
        <v>179</v>
      </c>
      <c r="AU500" s="199" t="s">
        <v>86</v>
      </c>
      <c r="AV500" s="15" t="s">
        <v>177</v>
      </c>
      <c r="AW500" s="15" t="s">
        <v>32</v>
      </c>
      <c r="AX500" s="15" t="s">
        <v>84</v>
      </c>
      <c r="AY500" s="199" t="s">
        <v>170</v>
      </c>
    </row>
    <row r="501" spans="1:65" s="2" customFormat="1" ht="21.75" customHeight="1">
      <c r="A501" s="33"/>
      <c r="B501" s="167"/>
      <c r="C501" s="168" t="s">
        <v>831</v>
      </c>
      <c r="D501" s="168" t="s">
        <v>173</v>
      </c>
      <c r="E501" s="169" t="s">
        <v>832</v>
      </c>
      <c r="F501" s="170" t="s">
        <v>833</v>
      </c>
      <c r="G501" s="171" t="s">
        <v>190</v>
      </c>
      <c r="H501" s="172">
        <v>3.8479999999999999</v>
      </c>
      <c r="I501" s="173"/>
      <c r="J501" s="174">
        <f>ROUND(I501*H501,2)</f>
        <v>0</v>
      </c>
      <c r="K501" s="175"/>
      <c r="L501" s="34"/>
      <c r="M501" s="176" t="s">
        <v>1</v>
      </c>
      <c r="N501" s="177" t="s">
        <v>42</v>
      </c>
      <c r="O501" s="59"/>
      <c r="P501" s="178">
        <f>O501*H501</f>
        <v>0</v>
      </c>
      <c r="Q501" s="178">
        <v>0</v>
      </c>
      <c r="R501" s="178">
        <f>Q501*H501</f>
        <v>0</v>
      </c>
      <c r="S501" s="178">
        <v>0</v>
      </c>
      <c r="T501" s="179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80" t="s">
        <v>273</v>
      </c>
      <c r="AT501" s="180" t="s">
        <v>173</v>
      </c>
      <c r="AU501" s="180" t="s">
        <v>86</v>
      </c>
      <c r="AY501" s="18" t="s">
        <v>170</v>
      </c>
      <c r="BE501" s="181">
        <f>IF(N501="základní",J501,0)</f>
        <v>0</v>
      </c>
      <c r="BF501" s="181">
        <f>IF(N501="snížená",J501,0)</f>
        <v>0</v>
      </c>
      <c r="BG501" s="181">
        <f>IF(N501="zákl. přenesená",J501,0)</f>
        <v>0</v>
      </c>
      <c r="BH501" s="181">
        <f>IF(N501="sníž. přenesená",J501,0)</f>
        <v>0</v>
      </c>
      <c r="BI501" s="181">
        <f>IF(N501="nulová",J501,0)</f>
        <v>0</v>
      </c>
      <c r="BJ501" s="18" t="s">
        <v>84</v>
      </c>
      <c r="BK501" s="181">
        <f>ROUND(I501*H501,2)</f>
        <v>0</v>
      </c>
      <c r="BL501" s="18" t="s">
        <v>273</v>
      </c>
      <c r="BM501" s="180" t="s">
        <v>834</v>
      </c>
    </row>
    <row r="502" spans="1:65" s="12" customFormat="1" ht="22.8" customHeight="1">
      <c r="B502" s="154"/>
      <c r="D502" s="155" t="s">
        <v>76</v>
      </c>
      <c r="E502" s="165" t="s">
        <v>835</v>
      </c>
      <c r="F502" s="165" t="s">
        <v>836</v>
      </c>
      <c r="I502" s="157"/>
      <c r="J502" s="166">
        <f>BK502</f>
        <v>0</v>
      </c>
      <c r="L502" s="154"/>
      <c r="M502" s="159"/>
      <c r="N502" s="160"/>
      <c r="O502" s="160"/>
      <c r="P502" s="161">
        <f>SUM(P503:P534)</f>
        <v>0</v>
      </c>
      <c r="Q502" s="160"/>
      <c r="R502" s="161">
        <f>SUM(R503:R534)</f>
        <v>1.7878838500000001</v>
      </c>
      <c r="S502" s="160"/>
      <c r="T502" s="162">
        <f>SUM(T503:T534)</f>
        <v>0.44930500000000001</v>
      </c>
      <c r="AR502" s="155" t="s">
        <v>86</v>
      </c>
      <c r="AT502" s="163" t="s">
        <v>76</v>
      </c>
      <c r="AU502" s="163" t="s">
        <v>84</v>
      </c>
      <c r="AY502" s="155" t="s">
        <v>170</v>
      </c>
      <c r="BK502" s="164">
        <f>SUM(BK503:BK534)</f>
        <v>0</v>
      </c>
    </row>
    <row r="503" spans="1:65" s="2" customFormat="1" ht="21.75" customHeight="1">
      <c r="A503" s="33"/>
      <c r="B503" s="167"/>
      <c r="C503" s="168" t="s">
        <v>837</v>
      </c>
      <c r="D503" s="168" t="s">
        <v>173</v>
      </c>
      <c r="E503" s="169" t="s">
        <v>838</v>
      </c>
      <c r="F503" s="170" t="s">
        <v>839</v>
      </c>
      <c r="G503" s="171" t="s">
        <v>184</v>
      </c>
      <c r="H503" s="172">
        <v>146.9</v>
      </c>
      <c r="I503" s="173"/>
      <c r="J503" s="174">
        <f>ROUND(I503*H503,2)</f>
        <v>0</v>
      </c>
      <c r="K503" s="175"/>
      <c r="L503" s="34"/>
      <c r="M503" s="176" t="s">
        <v>1</v>
      </c>
      <c r="N503" s="177" t="s">
        <v>42</v>
      </c>
      <c r="O503" s="59"/>
      <c r="P503" s="178">
        <f>O503*H503</f>
        <v>0</v>
      </c>
      <c r="Q503" s="178">
        <v>0</v>
      </c>
      <c r="R503" s="178">
        <f>Q503*H503</f>
        <v>0</v>
      </c>
      <c r="S503" s="178">
        <v>0</v>
      </c>
      <c r="T503" s="179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80" t="s">
        <v>273</v>
      </c>
      <c r="AT503" s="180" t="s">
        <v>173</v>
      </c>
      <c r="AU503" s="180" t="s">
        <v>86</v>
      </c>
      <c r="AY503" s="18" t="s">
        <v>170</v>
      </c>
      <c r="BE503" s="181">
        <f>IF(N503="základní",J503,0)</f>
        <v>0</v>
      </c>
      <c r="BF503" s="181">
        <f>IF(N503="snížená",J503,0)</f>
        <v>0</v>
      </c>
      <c r="BG503" s="181">
        <f>IF(N503="zákl. přenesená",J503,0)</f>
        <v>0</v>
      </c>
      <c r="BH503" s="181">
        <f>IF(N503="sníž. přenesená",J503,0)</f>
        <v>0</v>
      </c>
      <c r="BI503" s="181">
        <f>IF(N503="nulová",J503,0)</f>
        <v>0</v>
      </c>
      <c r="BJ503" s="18" t="s">
        <v>84</v>
      </c>
      <c r="BK503" s="181">
        <f>ROUND(I503*H503,2)</f>
        <v>0</v>
      </c>
      <c r="BL503" s="18" t="s">
        <v>273</v>
      </c>
      <c r="BM503" s="180" t="s">
        <v>840</v>
      </c>
    </row>
    <row r="504" spans="1:65" s="13" customFormat="1" ht="10.199999999999999">
      <c r="B504" s="182"/>
      <c r="D504" s="183" t="s">
        <v>179</v>
      </c>
      <c r="E504" s="184" t="s">
        <v>1</v>
      </c>
      <c r="F504" s="185" t="s">
        <v>232</v>
      </c>
      <c r="H504" s="184" t="s">
        <v>1</v>
      </c>
      <c r="I504" s="186"/>
      <c r="L504" s="182"/>
      <c r="M504" s="187"/>
      <c r="N504" s="188"/>
      <c r="O504" s="188"/>
      <c r="P504" s="188"/>
      <c r="Q504" s="188"/>
      <c r="R504" s="188"/>
      <c r="S504" s="188"/>
      <c r="T504" s="189"/>
      <c r="AT504" s="184" t="s">
        <v>179</v>
      </c>
      <c r="AU504" s="184" t="s">
        <v>86</v>
      </c>
      <c r="AV504" s="13" t="s">
        <v>84</v>
      </c>
      <c r="AW504" s="13" t="s">
        <v>32</v>
      </c>
      <c r="AX504" s="13" t="s">
        <v>77</v>
      </c>
      <c r="AY504" s="184" t="s">
        <v>170</v>
      </c>
    </row>
    <row r="505" spans="1:65" s="14" customFormat="1" ht="10.199999999999999">
      <c r="B505" s="190"/>
      <c r="D505" s="183" t="s">
        <v>179</v>
      </c>
      <c r="E505" s="191" t="s">
        <v>1</v>
      </c>
      <c r="F505" s="192" t="s">
        <v>841</v>
      </c>
      <c r="H505" s="193">
        <v>10.3</v>
      </c>
      <c r="I505" s="194"/>
      <c r="L505" s="190"/>
      <c r="M505" s="195"/>
      <c r="N505" s="196"/>
      <c r="O505" s="196"/>
      <c r="P505" s="196"/>
      <c r="Q505" s="196"/>
      <c r="R505" s="196"/>
      <c r="S505" s="196"/>
      <c r="T505" s="197"/>
      <c r="AT505" s="191" t="s">
        <v>179</v>
      </c>
      <c r="AU505" s="191" t="s">
        <v>86</v>
      </c>
      <c r="AV505" s="14" t="s">
        <v>86</v>
      </c>
      <c r="AW505" s="14" t="s">
        <v>32</v>
      </c>
      <c r="AX505" s="14" t="s">
        <v>77</v>
      </c>
      <c r="AY505" s="191" t="s">
        <v>170</v>
      </c>
    </row>
    <row r="506" spans="1:65" s="13" customFormat="1" ht="10.199999999999999">
      <c r="B506" s="182"/>
      <c r="D506" s="183" t="s">
        <v>179</v>
      </c>
      <c r="E506" s="184" t="s">
        <v>1</v>
      </c>
      <c r="F506" s="185" t="s">
        <v>219</v>
      </c>
      <c r="H506" s="184" t="s">
        <v>1</v>
      </c>
      <c r="I506" s="186"/>
      <c r="L506" s="182"/>
      <c r="M506" s="187"/>
      <c r="N506" s="188"/>
      <c r="O506" s="188"/>
      <c r="P506" s="188"/>
      <c r="Q506" s="188"/>
      <c r="R506" s="188"/>
      <c r="S506" s="188"/>
      <c r="T506" s="189"/>
      <c r="AT506" s="184" t="s">
        <v>179</v>
      </c>
      <c r="AU506" s="184" t="s">
        <v>86</v>
      </c>
      <c r="AV506" s="13" t="s">
        <v>84</v>
      </c>
      <c r="AW506" s="13" t="s">
        <v>32</v>
      </c>
      <c r="AX506" s="13" t="s">
        <v>77</v>
      </c>
      <c r="AY506" s="184" t="s">
        <v>170</v>
      </c>
    </row>
    <row r="507" spans="1:65" s="14" customFormat="1" ht="10.199999999999999">
      <c r="B507" s="190"/>
      <c r="D507" s="183" t="s">
        <v>179</v>
      </c>
      <c r="E507" s="191" t="s">
        <v>1</v>
      </c>
      <c r="F507" s="192" t="s">
        <v>842</v>
      </c>
      <c r="H507" s="193">
        <v>136.6</v>
      </c>
      <c r="I507" s="194"/>
      <c r="L507" s="190"/>
      <c r="M507" s="195"/>
      <c r="N507" s="196"/>
      <c r="O507" s="196"/>
      <c r="P507" s="196"/>
      <c r="Q507" s="196"/>
      <c r="R507" s="196"/>
      <c r="S507" s="196"/>
      <c r="T507" s="197"/>
      <c r="AT507" s="191" t="s">
        <v>179</v>
      </c>
      <c r="AU507" s="191" t="s">
        <v>86</v>
      </c>
      <c r="AV507" s="14" t="s">
        <v>86</v>
      </c>
      <c r="AW507" s="14" t="s">
        <v>32</v>
      </c>
      <c r="AX507" s="14" t="s">
        <v>77</v>
      </c>
      <c r="AY507" s="191" t="s">
        <v>170</v>
      </c>
    </row>
    <row r="508" spans="1:65" s="15" customFormat="1" ht="10.199999999999999">
      <c r="B508" s="198"/>
      <c r="D508" s="183" t="s">
        <v>179</v>
      </c>
      <c r="E508" s="199" t="s">
        <v>1</v>
      </c>
      <c r="F508" s="200" t="s">
        <v>198</v>
      </c>
      <c r="H508" s="201">
        <v>146.9</v>
      </c>
      <c r="I508" s="202"/>
      <c r="L508" s="198"/>
      <c r="M508" s="203"/>
      <c r="N508" s="204"/>
      <c r="O508" s="204"/>
      <c r="P508" s="204"/>
      <c r="Q508" s="204"/>
      <c r="R508" s="204"/>
      <c r="S508" s="204"/>
      <c r="T508" s="205"/>
      <c r="AT508" s="199" t="s">
        <v>179</v>
      </c>
      <c r="AU508" s="199" t="s">
        <v>86</v>
      </c>
      <c r="AV508" s="15" t="s">
        <v>177</v>
      </c>
      <c r="AW508" s="15" t="s">
        <v>32</v>
      </c>
      <c r="AX508" s="15" t="s">
        <v>84</v>
      </c>
      <c r="AY508" s="199" t="s">
        <v>170</v>
      </c>
    </row>
    <row r="509" spans="1:65" s="2" customFormat="1" ht="16.5" customHeight="1">
      <c r="A509" s="33"/>
      <c r="B509" s="167"/>
      <c r="C509" s="168" t="s">
        <v>843</v>
      </c>
      <c r="D509" s="168" t="s">
        <v>173</v>
      </c>
      <c r="E509" s="169" t="s">
        <v>844</v>
      </c>
      <c r="F509" s="170" t="s">
        <v>845</v>
      </c>
      <c r="G509" s="171" t="s">
        <v>184</v>
      </c>
      <c r="H509" s="172">
        <v>146.9</v>
      </c>
      <c r="I509" s="173"/>
      <c r="J509" s="174">
        <f>ROUND(I509*H509,2)</f>
        <v>0</v>
      </c>
      <c r="K509" s="175"/>
      <c r="L509" s="34"/>
      <c r="M509" s="176" t="s">
        <v>1</v>
      </c>
      <c r="N509" s="177" t="s">
        <v>42</v>
      </c>
      <c r="O509" s="59"/>
      <c r="P509" s="178">
        <f>O509*H509</f>
        <v>0</v>
      </c>
      <c r="Q509" s="178">
        <v>0</v>
      </c>
      <c r="R509" s="178">
        <f>Q509*H509</f>
        <v>0</v>
      </c>
      <c r="S509" s="178">
        <v>0</v>
      </c>
      <c r="T509" s="179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80" t="s">
        <v>273</v>
      </c>
      <c r="AT509" s="180" t="s">
        <v>173</v>
      </c>
      <c r="AU509" s="180" t="s">
        <v>86</v>
      </c>
      <c r="AY509" s="18" t="s">
        <v>170</v>
      </c>
      <c r="BE509" s="181">
        <f>IF(N509="základní",J509,0)</f>
        <v>0</v>
      </c>
      <c r="BF509" s="181">
        <f>IF(N509="snížená",J509,0)</f>
        <v>0</v>
      </c>
      <c r="BG509" s="181">
        <f>IF(N509="zákl. přenesená",J509,0)</f>
        <v>0</v>
      </c>
      <c r="BH509" s="181">
        <f>IF(N509="sníž. přenesená",J509,0)</f>
        <v>0</v>
      </c>
      <c r="BI509" s="181">
        <f>IF(N509="nulová",J509,0)</f>
        <v>0</v>
      </c>
      <c r="BJ509" s="18" t="s">
        <v>84</v>
      </c>
      <c r="BK509" s="181">
        <f>ROUND(I509*H509,2)</f>
        <v>0</v>
      </c>
      <c r="BL509" s="18" t="s">
        <v>273</v>
      </c>
      <c r="BM509" s="180" t="s">
        <v>846</v>
      </c>
    </row>
    <row r="510" spans="1:65" s="2" customFormat="1" ht="21.75" customHeight="1">
      <c r="A510" s="33"/>
      <c r="B510" s="167"/>
      <c r="C510" s="168" t="s">
        <v>847</v>
      </c>
      <c r="D510" s="168" t="s">
        <v>173</v>
      </c>
      <c r="E510" s="169" t="s">
        <v>848</v>
      </c>
      <c r="F510" s="170" t="s">
        <v>849</v>
      </c>
      <c r="G510" s="171" t="s">
        <v>184</v>
      </c>
      <c r="H510" s="172">
        <v>146.9</v>
      </c>
      <c r="I510" s="173"/>
      <c r="J510" s="174">
        <f>ROUND(I510*H510,2)</f>
        <v>0</v>
      </c>
      <c r="K510" s="175"/>
      <c r="L510" s="34"/>
      <c r="M510" s="176" t="s">
        <v>1</v>
      </c>
      <c r="N510" s="177" t="s">
        <v>42</v>
      </c>
      <c r="O510" s="59"/>
      <c r="P510" s="178">
        <f>O510*H510</f>
        <v>0</v>
      </c>
      <c r="Q510" s="178">
        <v>3.0000000000000001E-5</v>
      </c>
      <c r="R510" s="178">
        <f>Q510*H510</f>
        <v>4.4070000000000003E-3</v>
      </c>
      <c r="S510" s="178">
        <v>0</v>
      </c>
      <c r="T510" s="179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80" t="s">
        <v>273</v>
      </c>
      <c r="AT510" s="180" t="s">
        <v>173</v>
      </c>
      <c r="AU510" s="180" t="s">
        <v>86</v>
      </c>
      <c r="AY510" s="18" t="s">
        <v>170</v>
      </c>
      <c r="BE510" s="181">
        <f>IF(N510="základní",J510,0)</f>
        <v>0</v>
      </c>
      <c r="BF510" s="181">
        <f>IF(N510="snížená",J510,0)</f>
        <v>0</v>
      </c>
      <c r="BG510" s="181">
        <f>IF(N510="zákl. přenesená",J510,0)</f>
        <v>0</v>
      </c>
      <c r="BH510" s="181">
        <f>IF(N510="sníž. přenesená",J510,0)</f>
        <v>0</v>
      </c>
      <c r="BI510" s="181">
        <f>IF(N510="nulová",J510,0)</f>
        <v>0</v>
      </c>
      <c r="BJ510" s="18" t="s">
        <v>84</v>
      </c>
      <c r="BK510" s="181">
        <f>ROUND(I510*H510,2)</f>
        <v>0</v>
      </c>
      <c r="BL510" s="18" t="s">
        <v>273</v>
      </c>
      <c r="BM510" s="180" t="s">
        <v>850</v>
      </c>
    </row>
    <row r="511" spans="1:65" s="2" customFormat="1" ht="21.75" customHeight="1">
      <c r="A511" s="33"/>
      <c r="B511" s="167"/>
      <c r="C511" s="168" t="s">
        <v>851</v>
      </c>
      <c r="D511" s="168" t="s">
        <v>173</v>
      </c>
      <c r="E511" s="169" t="s">
        <v>852</v>
      </c>
      <c r="F511" s="170" t="s">
        <v>853</v>
      </c>
      <c r="G511" s="171" t="s">
        <v>184</v>
      </c>
      <c r="H511" s="172">
        <v>146.9</v>
      </c>
      <c r="I511" s="173"/>
      <c r="J511" s="174">
        <f>ROUND(I511*H511,2)</f>
        <v>0</v>
      </c>
      <c r="K511" s="175"/>
      <c r="L511" s="34"/>
      <c r="M511" s="176" t="s">
        <v>1</v>
      </c>
      <c r="N511" s="177" t="s">
        <v>42</v>
      </c>
      <c r="O511" s="59"/>
      <c r="P511" s="178">
        <f>O511*H511</f>
        <v>0</v>
      </c>
      <c r="Q511" s="178">
        <v>7.5799999999999999E-3</v>
      </c>
      <c r="R511" s="178">
        <f>Q511*H511</f>
        <v>1.113502</v>
      </c>
      <c r="S511" s="178">
        <v>0</v>
      </c>
      <c r="T511" s="179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80" t="s">
        <v>273</v>
      </c>
      <c r="AT511" s="180" t="s">
        <v>173</v>
      </c>
      <c r="AU511" s="180" t="s">
        <v>86</v>
      </c>
      <c r="AY511" s="18" t="s">
        <v>170</v>
      </c>
      <c r="BE511" s="181">
        <f>IF(N511="základní",J511,0)</f>
        <v>0</v>
      </c>
      <c r="BF511" s="181">
        <f>IF(N511="snížená",J511,0)</f>
        <v>0</v>
      </c>
      <c r="BG511" s="181">
        <f>IF(N511="zákl. přenesená",J511,0)</f>
        <v>0</v>
      </c>
      <c r="BH511" s="181">
        <f>IF(N511="sníž. přenesená",J511,0)</f>
        <v>0</v>
      </c>
      <c r="BI511" s="181">
        <f>IF(N511="nulová",J511,0)</f>
        <v>0</v>
      </c>
      <c r="BJ511" s="18" t="s">
        <v>84</v>
      </c>
      <c r="BK511" s="181">
        <f>ROUND(I511*H511,2)</f>
        <v>0</v>
      </c>
      <c r="BL511" s="18" t="s">
        <v>273</v>
      </c>
      <c r="BM511" s="180" t="s">
        <v>854</v>
      </c>
    </row>
    <row r="512" spans="1:65" s="2" customFormat="1" ht="21.75" customHeight="1">
      <c r="A512" s="33"/>
      <c r="B512" s="167"/>
      <c r="C512" s="168" t="s">
        <v>855</v>
      </c>
      <c r="D512" s="168" t="s">
        <v>173</v>
      </c>
      <c r="E512" s="169" t="s">
        <v>856</v>
      </c>
      <c r="F512" s="170" t="s">
        <v>857</v>
      </c>
      <c r="G512" s="171" t="s">
        <v>184</v>
      </c>
      <c r="H512" s="172">
        <v>164.72200000000001</v>
      </c>
      <c r="I512" s="173"/>
      <c r="J512" s="174">
        <f>ROUND(I512*H512,2)</f>
        <v>0</v>
      </c>
      <c r="K512" s="175"/>
      <c r="L512" s="34"/>
      <c r="M512" s="176" t="s">
        <v>1</v>
      </c>
      <c r="N512" s="177" t="s">
        <v>42</v>
      </c>
      <c r="O512" s="59"/>
      <c r="P512" s="178">
        <f>O512*H512</f>
        <v>0</v>
      </c>
      <c r="Q512" s="178">
        <v>0</v>
      </c>
      <c r="R512" s="178">
        <f>Q512*H512</f>
        <v>0</v>
      </c>
      <c r="S512" s="178">
        <v>2.5000000000000001E-3</v>
      </c>
      <c r="T512" s="179">
        <f>S512*H512</f>
        <v>0.41180500000000003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80" t="s">
        <v>273</v>
      </c>
      <c r="AT512" s="180" t="s">
        <v>173</v>
      </c>
      <c r="AU512" s="180" t="s">
        <v>86</v>
      </c>
      <c r="AY512" s="18" t="s">
        <v>170</v>
      </c>
      <c r="BE512" s="181">
        <f>IF(N512="základní",J512,0)</f>
        <v>0</v>
      </c>
      <c r="BF512" s="181">
        <f>IF(N512="snížená",J512,0)</f>
        <v>0</v>
      </c>
      <c r="BG512" s="181">
        <f>IF(N512="zákl. přenesená",J512,0)</f>
        <v>0</v>
      </c>
      <c r="BH512" s="181">
        <f>IF(N512="sníž. přenesená",J512,0)</f>
        <v>0</v>
      </c>
      <c r="BI512" s="181">
        <f>IF(N512="nulová",J512,0)</f>
        <v>0</v>
      </c>
      <c r="BJ512" s="18" t="s">
        <v>84</v>
      </c>
      <c r="BK512" s="181">
        <f>ROUND(I512*H512,2)</f>
        <v>0</v>
      </c>
      <c r="BL512" s="18" t="s">
        <v>273</v>
      </c>
      <c r="BM512" s="180" t="s">
        <v>858</v>
      </c>
    </row>
    <row r="513" spans="1:65" s="13" customFormat="1" ht="10.199999999999999">
      <c r="B513" s="182"/>
      <c r="D513" s="183" t="s">
        <v>179</v>
      </c>
      <c r="E513" s="184" t="s">
        <v>1</v>
      </c>
      <c r="F513" s="185" t="s">
        <v>219</v>
      </c>
      <c r="H513" s="184" t="s">
        <v>1</v>
      </c>
      <c r="I513" s="186"/>
      <c r="L513" s="182"/>
      <c r="M513" s="187"/>
      <c r="N513" s="188"/>
      <c r="O513" s="188"/>
      <c r="P513" s="188"/>
      <c r="Q513" s="188"/>
      <c r="R513" s="188"/>
      <c r="S513" s="188"/>
      <c r="T513" s="189"/>
      <c r="AT513" s="184" t="s">
        <v>179</v>
      </c>
      <c r="AU513" s="184" t="s">
        <v>86</v>
      </c>
      <c r="AV513" s="13" t="s">
        <v>84</v>
      </c>
      <c r="AW513" s="13" t="s">
        <v>32</v>
      </c>
      <c r="AX513" s="13" t="s">
        <v>77</v>
      </c>
      <c r="AY513" s="184" t="s">
        <v>170</v>
      </c>
    </row>
    <row r="514" spans="1:65" s="14" customFormat="1" ht="20.399999999999999">
      <c r="B514" s="190"/>
      <c r="D514" s="183" t="s">
        <v>179</v>
      </c>
      <c r="E514" s="191" t="s">
        <v>1</v>
      </c>
      <c r="F514" s="192" t="s">
        <v>859</v>
      </c>
      <c r="H514" s="193">
        <v>123.61499999999999</v>
      </c>
      <c r="I514" s="194"/>
      <c r="L514" s="190"/>
      <c r="M514" s="195"/>
      <c r="N514" s="196"/>
      <c r="O514" s="196"/>
      <c r="P514" s="196"/>
      <c r="Q514" s="196"/>
      <c r="R514" s="196"/>
      <c r="S514" s="196"/>
      <c r="T514" s="197"/>
      <c r="AT514" s="191" t="s">
        <v>179</v>
      </c>
      <c r="AU514" s="191" t="s">
        <v>86</v>
      </c>
      <c r="AV514" s="14" t="s">
        <v>86</v>
      </c>
      <c r="AW514" s="14" t="s">
        <v>32</v>
      </c>
      <c r="AX514" s="14" t="s">
        <v>77</v>
      </c>
      <c r="AY514" s="191" t="s">
        <v>170</v>
      </c>
    </row>
    <row r="515" spans="1:65" s="14" customFormat="1" ht="10.199999999999999">
      <c r="B515" s="190"/>
      <c r="D515" s="183" t="s">
        <v>179</v>
      </c>
      <c r="E515" s="191" t="s">
        <v>1</v>
      </c>
      <c r="F515" s="192" t="s">
        <v>860</v>
      </c>
      <c r="H515" s="193">
        <v>41.106999999999999</v>
      </c>
      <c r="I515" s="194"/>
      <c r="L515" s="190"/>
      <c r="M515" s="195"/>
      <c r="N515" s="196"/>
      <c r="O515" s="196"/>
      <c r="P515" s="196"/>
      <c r="Q515" s="196"/>
      <c r="R515" s="196"/>
      <c r="S515" s="196"/>
      <c r="T515" s="197"/>
      <c r="AT515" s="191" t="s">
        <v>179</v>
      </c>
      <c r="AU515" s="191" t="s">
        <v>86</v>
      </c>
      <c r="AV515" s="14" t="s">
        <v>86</v>
      </c>
      <c r="AW515" s="14" t="s">
        <v>32</v>
      </c>
      <c r="AX515" s="14" t="s">
        <v>77</v>
      </c>
      <c r="AY515" s="191" t="s">
        <v>170</v>
      </c>
    </row>
    <row r="516" spans="1:65" s="16" customFormat="1" ht="10.199999999999999">
      <c r="B516" s="217"/>
      <c r="D516" s="183" t="s">
        <v>179</v>
      </c>
      <c r="E516" s="218" t="s">
        <v>1</v>
      </c>
      <c r="F516" s="219" t="s">
        <v>221</v>
      </c>
      <c r="H516" s="220">
        <v>164.72200000000001</v>
      </c>
      <c r="I516" s="221"/>
      <c r="L516" s="217"/>
      <c r="M516" s="222"/>
      <c r="N516" s="223"/>
      <c r="O516" s="223"/>
      <c r="P516" s="223"/>
      <c r="Q516" s="223"/>
      <c r="R516" s="223"/>
      <c r="S516" s="223"/>
      <c r="T516" s="224"/>
      <c r="AT516" s="218" t="s">
        <v>179</v>
      </c>
      <c r="AU516" s="218" t="s">
        <v>86</v>
      </c>
      <c r="AV516" s="16" t="s">
        <v>171</v>
      </c>
      <c r="AW516" s="16" t="s">
        <v>32</v>
      </c>
      <c r="AX516" s="16" t="s">
        <v>84</v>
      </c>
      <c r="AY516" s="218" t="s">
        <v>170</v>
      </c>
    </row>
    <row r="517" spans="1:65" s="2" customFormat="1" ht="16.5" customHeight="1">
      <c r="A517" s="33"/>
      <c r="B517" s="167"/>
      <c r="C517" s="168" t="s">
        <v>861</v>
      </c>
      <c r="D517" s="168" t="s">
        <v>173</v>
      </c>
      <c r="E517" s="169" t="s">
        <v>862</v>
      </c>
      <c r="F517" s="170" t="s">
        <v>863</v>
      </c>
      <c r="G517" s="171" t="s">
        <v>184</v>
      </c>
      <c r="H517" s="172">
        <v>146.9</v>
      </c>
      <c r="I517" s="173"/>
      <c r="J517" s="174">
        <f>ROUND(I517*H517,2)</f>
        <v>0</v>
      </c>
      <c r="K517" s="175"/>
      <c r="L517" s="34"/>
      <c r="M517" s="176" t="s">
        <v>1</v>
      </c>
      <c r="N517" s="177" t="s">
        <v>42</v>
      </c>
      <c r="O517" s="59"/>
      <c r="P517" s="178">
        <f>O517*H517</f>
        <v>0</v>
      </c>
      <c r="Q517" s="178">
        <v>2.9999999999999997E-4</v>
      </c>
      <c r="R517" s="178">
        <f>Q517*H517</f>
        <v>4.4069999999999998E-2</v>
      </c>
      <c r="S517" s="178">
        <v>0</v>
      </c>
      <c r="T517" s="179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80" t="s">
        <v>273</v>
      </c>
      <c r="AT517" s="180" t="s">
        <v>173</v>
      </c>
      <c r="AU517" s="180" t="s">
        <v>86</v>
      </c>
      <c r="AY517" s="18" t="s">
        <v>170</v>
      </c>
      <c r="BE517" s="181">
        <f>IF(N517="základní",J517,0)</f>
        <v>0</v>
      </c>
      <c r="BF517" s="181">
        <f>IF(N517="snížená",J517,0)</f>
        <v>0</v>
      </c>
      <c r="BG517" s="181">
        <f>IF(N517="zákl. přenesená",J517,0)</f>
        <v>0</v>
      </c>
      <c r="BH517" s="181">
        <f>IF(N517="sníž. přenesená",J517,0)</f>
        <v>0</v>
      </c>
      <c r="BI517" s="181">
        <f>IF(N517="nulová",J517,0)</f>
        <v>0</v>
      </c>
      <c r="BJ517" s="18" t="s">
        <v>84</v>
      </c>
      <c r="BK517" s="181">
        <f>ROUND(I517*H517,2)</f>
        <v>0</v>
      </c>
      <c r="BL517" s="18" t="s">
        <v>273</v>
      </c>
      <c r="BM517" s="180" t="s">
        <v>864</v>
      </c>
    </row>
    <row r="518" spans="1:65" s="13" customFormat="1" ht="10.199999999999999">
      <c r="B518" s="182"/>
      <c r="D518" s="183" t="s">
        <v>179</v>
      </c>
      <c r="E518" s="184" t="s">
        <v>1</v>
      </c>
      <c r="F518" s="185" t="s">
        <v>232</v>
      </c>
      <c r="H518" s="184" t="s">
        <v>1</v>
      </c>
      <c r="I518" s="186"/>
      <c r="L518" s="182"/>
      <c r="M518" s="187"/>
      <c r="N518" s="188"/>
      <c r="O518" s="188"/>
      <c r="P518" s="188"/>
      <c r="Q518" s="188"/>
      <c r="R518" s="188"/>
      <c r="S518" s="188"/>
      <c r="T518" s="189"/>
      <c r="AT518" s="184" t="s">
        <v>179</v>
      </c>
      <c r="AU518" s="184" t="s">
        <v>86</v>
      </c>
      <c r="AV518" s="13" t="s">
        <v>84</v>
      </c>
      <c r="AW518" s="13" t="s">
        <v>32</v>
      </c>
      <c r="AX518" s="13" t="s">
        <v>77</v>
      </c>
      <c r="AY518" s="184" t="s">
        <v>170</v>
      </c>
    </row>
    <row r="519" spans="1:65" s="14" customFormat="1" ht="10.199999999999999">
      <c r="B519" s="190"/>
      <c r="D519" s="183" t="s">
        <v>179</v>
      </c>
      <c r="E519" s="191" t="s">
        <v>1</v>
      </c>
      <c r="F519" s="192" t="s">
        <v>841</v>
      </c>
      <c r="H519" s="193">
        <v>10.3</v>
      </c>
      <c r="I519" s="194"/>
      <c r="L519" s="190"/>
      <c r="M519" s="195"/>
      <c r="N519" s="196"/>
      <c r="O519" s="196"/>
      <c r="P519" s="196"/>
      <c r="Q519" s="196"/>
      <c r="R519" s="196"/>
      <c r="S519" s="196"/>
      <c r="T519" s="197"/>
      <c r="AT519" s="191" t="s">
        <v>179</v>
      </c>
      <c r="AU519" s="191" t="s">
        <v>86</v>
      </c>
      <c r="AV519" s="14" t="s">
        <v>86</v>
      </c>
      <c r="AW519" s="14" t="s">
        <v>32</v>
      </c>
      <c r="AX519" s="14" t="s">
        <v>77</v>
      </c>
      <c r="AY519" s="191" t="s">
        <v>170</v>
      </c>
    </row>
    <row r="520" spans="1:65" s="13" customFormat="1" ht="10.199999999999999">
      <c r="B520" s="182"/>
      <c r="D520" s="183" t="s">
        <v>179</v>
      </c>
      <c r="E520" s="184" t="s">
        <v>1</v>
      </c>
      <c r="F520" s="185" t="s">
        <v>219</v>
      </c>
      <c r="H520" s="184" t="s">
        <v>1</v>
      </c>
      <c r="I520" s="186"/>
      <c r="L520" s="182"/>
      <c r="M520" s="187"/>
      <c r="N520" s="188"/>
      <c r="O520" s="188"/>
      <c r="P520" s="188"/>
      <c r="Q520" s="188"/>
      <c r="R520" s="188"/>
      <c r="S520" s="188"/>
      <c r="T520" s="189"/>
      <c r="AT520" s="184" t="s">
        <v>179</v>
      </c>
      <c r="AU520" s="184" t="s">
        <v>86</v>
      </c>
      <c r="AV520" s="13" t="s">
        <v>84</v>
      </c>
      <c r="AW520" s="13" t="s">
        <v>32</v>
      </c>
      <c r="AX520" s="13" t="s">
        <v>77</v>
      </c>
      <c r="AY520" s="184" t="s">
        <v>170</v>
      </c>
    </row>
    <row r="521" spans="1:65" s="14" customFormat="1" ht="10.199999999999999">
      <c r="B521" s="190"/>
      <c r="D521" s="183" t="s">
        <v>179</v>
      </c>
      <c r="E521" s="191" t="s">
        <v>1</v>
      </c>
      <c r="F521" s="192" t="s">
        <v>842</v>
      </c>
      <c r="H521" s="193">
        <v>136.6</v>
      </c>
      <c r="I521" s="194"/>
      <c r="L521" s="190"/>
      <c r="M521" s="195"/>
      <c r="N521" s="196"/>
      <c r="O521" s="196"/>
      <c r="P521" s="196"/>
      <c r="Q521" s="196"/>
      <c r="R521" s="196"/>
      <c r="S521" s="196"/>
      <c r="T521" s="197"/>
      <c r="AT521" s="191" t="s">
        <v>179</v>
      </c>
      <c r="AU521" s="191" t="s">
        <v>86</v>
      </c>
      <c r="AV521" s="14" t="s">
        <v>86</v>
      </c>
      <c r="AW521" s="14" t="s">
        <v>32</v>
      </c>
      <c r="AX521" s="14" t="s">
        <v>77</v>
      </c>
      <c r="AY521" s="191" t="s">
        <v>170</v>
      </c>
    </row>
    <row r="522" spans="1:65" s="15" customFormat="1" ht="10.199999999999999">
      <c r="B522" s="198"/>
      <c r="D522" s="183" t="s">
        <v>179</v>
      </c>
      <c r="E522" s="199" t="s">
        <v>1</v>
      </c>
      <c r="F522" s="200" t="s">
        <v>198</v>
      </c>
      <c r="H522" s="201">
        <v>146.9</v>
      </c>
      <c r="I522" s="202"/>
      <c r="L522" s="198"/>
      <c r="M522" s="203"/>
      <c r="N522" s="204"/>
      <c r="O522" s="204"/>
      <c r="P522" s="204"/>
      <c r="Q522" s="204"/>
      <c r="R522" s="204"/>
      <c r="S522" s="204"/>
      <c r="T522" s="205"/>
      <c r="AT522" s="199" t="s">
        <v>179</v>
      </c>
      <c r="AU522" s="199" t="s">
        <v>86</v>
      </c>
      <c r="AV522" s="15" t="s">
        <v>177</v>
      </c>
      <c r="AW522" s="15" t="s">
        <v>32</v>
      </c>
      <c r="AX522" s="15" t="s">
        <v>84</v>
      </c>
      <c r="AY522" s="199" t="s">
        <v>170</v>
      </c>
    </row>
    <row r="523" spans="1:65" s="2" customFormat="1" ht="33" customHeight="1">
      <c r="A523" s="33"/>
      <c r="B523" s="167"/>
      <c r="C523" s="206" t="s">
        <v>865</v>
      </c>
      <c r="D523" s="206" t="s">
        <v>199</v>
      </c>
      <c r="E523" s="207" t="s">
        <v>866</v>
      </c>
      <c r="F523" s="208" t="s">
        <v>867</v>
      </c>
      <c r="G523" s="209" t="s">
        <v>184</v>
      </c>
      <c r="H523" s="210">
        <v>161.59</v>
      </c>
      <c r="I523" s="211"/>
      <c r="J523" s="212">
        <f>ROUND(I523*H523,2)</f>
        <v>0</v>
      </c>
      <c r="K523" s="213"/>
      <c r="L523" s="214"/>
      <c r="M523" s="215" t="s">
        <v>1</v>
      </c>
      <c r="N523" s="216" t="s">
        <v>42</v>
      </c>
      <c r="O523" s="59"/>
      <c r="P523" s="178">
        <f>O523*H523</f>
        <v>0</v>
      </c>
      <c r="Q523" s="178">
        <v>3.6800000000000001E-3</v>
      </c>
      <c r="R523" s="178">
        <f>Q523*H523</f>
        <v>0.59465120000000005</v>
      </c>
      <c r="S523" s="178">
        <v>0</v>
      </c>
      <c r="T523" s="179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80" t="s">
        <v>355</v>
      </c>
      <c r="AT523" s="180" t="s">
        <v>199</v>
      </c>
      <c r="AU523" s="180" t="s">
        <v>86</v>
      </c>
      <c r="AY523" s="18" t="s">
        <v>170</v>
      </c>
      <c r="BE523" s="181">
        <f>IF(N523="základní",J523,0)</f>
        <v>0</v>
      </c>
      <c r="BF523" s="181">
        <f>IF(N523="snížená",J523,0)</f>
        <v>0</v>
      </c>
      <c r="BG523" s="181">
        <f>IF(N523="zákl. přenesená",J523,0)</f>
        <v>0</v>
      </c>
      <c r="BH523" s="181">
        <f>IF(N523="sníž. přenesená",J523,0)</f>
        <v>0</v>
      </c>
      <c r="BI523" s="181">
        <f>IF(N523="nulová",J523,0)</f>
        <v>0</v>
      </c>
      <c r="BJ523" s="18" t="s">
        <v>84</v>
      </c>
      <c r="BK523" s="181">
        <f>ROUND(I523*H523,2)</f>
        <v>0</v>
      </c>
      <c r="BL523" s="18" t="s">
        <v>273</v>
      </c>
      <c r="BM523" s="180" t="s">
        <v>868</v>
      </c>
    </row>
    <row r="524" spans="1:65" s="14" customFormat="1" ht="10.199999999999999">
      <c r="B524" s="190"/>
      <c r="D524" s="183" t="s">
        <v>179</v>
      </c>
      <c r="F524" s="192" t="s">
        <v>869</v>
      </c>
      <c r="H524" s="193">
        <v>161.59</v>
      </c>
      <c r="I524" s="194"/>
      <c r="L524" s="190"/>
      <c r="M524" s="195"/>
      <c r="N524" s="196"/>
      <c r="O524" s="196"/>
      <c r="P524" s="196"/>
      <c r="Q524" s="196"/>
      <c r="R524" s="196"/>
      <c r="S524" s="196"/>
      <c r="T524" s="197"/>
      <c r="AT524" s="191" t="s">
        <v>179</v>
      </c>
      <c r="AU524" s="191" t="s">
        <v>86</v>
      </c>
      <c r="AV524" s="14" t="s">
        <v>86</v>
      </c>
      <c r="AW524" s="14" t="s">
        <v>3</v>
      </c>
      <c r="AX524" s="14" t="s">
        <v>84</v>
      </c>
      <c r="AY524" s="191" t="s">
        <v>170</v>
      </c>
    </row>
    <row r="525" spans="1:65" s="2" customFormat="1" ht="16.5" customHeight="1">
      <c r="A525" s="33"/>
      <c r="B525" s="167"/>
      <c r="C525" s="168" t="s">
        <v>870</v>
      </c>
      <c r="D525" s="168" t="s">
        <v>173</v>
      </c>
      <c r="E525" s="169" t="s">
        <v>871</v>
      </c>
      <c r="F525" s="170" t="s">
        <v>872</v>
      </c>
      <c r="G525" s="171" t="s">
        <v>244</v>
      </c>
      <c r="H525" s="172">
        <v>125</v>
      </c>
      <c r="I525" s="173"/>
      <c r="J525" s="174">
        <f>ROUND(I525*H525,2)</f>
        <v>0</v>
      </c>
      <c r="K525" s="175"/>
      <c r="L525" s="34"/>
      <c r="M525" s="176" t="s">
        <v>1</v>
      </c>
      <c r="N525" s="177" t="s">
        <v>42</v>
      </c>
      <c r="O525" s="59"/>
      <c r="P525" s="178">
        <f>O525*H525</f>
        <v>0</v>
      </c>
      <c r="Q525" s="178">
        <v>0</v>
      </c>
      <c r="R525" s="178">
        <f>Q525*H525</f>
        <v>0</v>
      </c>
      <c r="S525" s="178">
        <v>2.9999999999999997E-4</v>
      </c>
      <c r="T525" s="179">
        <f>S525*H525</f>
        <v>3.7499999999999999E-2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80" t="s">
        <v>273</v>
      </c>
      <c r="AT525" s="180" t="s">
        <v>173</v>
      </c>
      <c r="AU525" s="180" t="s">
        <v>86</v>
      </c>
      <c r="AY525" s="18" t="s">
        <v>170</v>
      </c>
      <c r="BE525" s="181">
        <f>IF(N525="základní",J525,0)</f>
        <v>0</v>
      </c>
      <c r="BF525" s="181">
        <f>IF(N525="snížená",J525,0)</f>
        <v>0</v>
      </c>
      <c r="BG525" s="181">
        <f>IF(N525="zákl. přenesená",J525,0)</f>
        <v>0</v>
      </c>
      <c r="BH525" s="181">
        <f>IF(N525="sníž. přenesená",J525,0)</f>
        <v>0</v>
      </c>
      <c r="BI525" s="181">
        <f>IF(N525="nulová",J525,0)</f>
        <v>0</v>
      </c>
      <c r="BJ525" s="18" t="s">
        <v>84</v>
      </c>
      <c r="BK525" s="181">
        <f>ROUND(I525*H525,2)</f>
        <v>0</v>
      </c>
      <c r="BL525" s="18" t="s">
        <v>273</v>
      </c>
      <c r="BM525" s="180" t="s">
        <v>873</v>
      </c>
    </row>
    <row r="526" spans="1:65" s="2" customFormat="1" ht="16.5" customHeight="1">
      <c r="A526" s="33"/>
      <c r="B526" s="167"/>
      <c r="C526" s="168" t="s">
        <v>874</v>
      </c>
      <c r="D526" s="168" t="s">
        <v>173</v>
      </c>
      <c r="E526" s="169" t="s">
        <v>875</v>
      </c>
      <c r="F526" s="170" t="s">
        <v>876</v>
      </c>
      <c r="G526" s="171" t="s">
        <v>244</v>
      </c>
      <c r="H526" s="172">
        <v>85.16</v>
      </c>
      <c r="I526" s="173"/>
      <c r="J526" s="174">
        <f>ROUND(I526*H526,2)</f>
        <v>0</v>
      </c>
      <c r="K526" s="175"/>
      <c r="L526" s="34"/>
      <c r="M526" s="176" t="s">
        <v>1</v>
      </c>
      <c r="N526" s="177" t="s">
        <v>42</v>
      </c>
      <c r="O526" s="59"/>
      <c r="P526" s="178">
        <f>O526*H526</f>
        <v>0</v>
      </c>
      <c r="Q526" s="178">
        <v>1.0000000000000001E-5</v>
      </c>
      <c r="R526" s="178">
        <f>Q526*H526</f>
        <v>8.5159999999999999E-4</v>
      </c>
      <c r="S526" s="178">
        <v>0</v>
      </c>
      <c r="T526" s="179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80" t="s">
        <v>273</v>
      </c>
      <c r="AT526" s="180" t="s">
        <v>173</v>
      </c>
      <c r="AU526" s="180" t="s">
        <v>86</v>
      </c>
      <c r="AY526" s="18" t="s">
        <v>170</v>
      </c>
      <c r="BE526" s="181">
        <f>IF(N526="základní",J526,0)</f>
        <v>0</v>
      </c>
      <c r="BF526" s="181">
        <f>IF(N526="snížená",J526,0)</f>
        <v>0</v>
      </c>
      <c r="BG526" s="181">
        <f>IF(N526="zákl. přenesená",J526,0)</f>
        <v>0</v>
      </c>
      <c r="BH526" s="181">
        <f>IF(N526="sníž. přenesená",J526,0)</f>
        <v>0</v>
      </c>
      <c r="BI526" s="181">
        <f>IF(N526="nulová",J526,0)</f>
        <v>0</v>
      </c>
      <c r="BJ526" s="18" t="s">
        <v>84</v>
      </c>
      <c r="BK526" s="181">
        <f>ROUND(I526*H526,2)</f>
        <v>0</v>
      </c>
      <c r="BL526" s="18" t="s">
        <v>273</v>
      </c>
      <c r="BM526" s="180" t="s">
        <v>877</v>
      </c>
    </row>
    <row r="527" spans="1:65" s="13" customFormat="1" ht="10.199999999999999">
      <c r="B527" s="182"/>
      <c r="D527" s="183" t="s">
        <v>179</v>
      </c>
      <c r="E527" s="184" t="s">
        <v>1</v>
      </c>
      <c r="F527" s="185" t="s">
        <v>219</v>
      </c>
      <c r="H527" s="184" t="s">
        <v>1</v>
      </c>
      <c r="I527" s="186"/>
      <c r="L527" s="182"/>
      <c r="M527" s="187"/>
      <c r="N527" s="188"/>
      <c r="O527" s="188"/>
      <c r="P527" s="188"/>
      <c r="Q527" s="188"/>
      <c r="R527" s="188"/>
      <c r="S527" s="188"/>
      <c r="T527" s="189"/>
      <c r="AT527" s="184" t="s">
        <v>179</v>
      </c>
      <c r="AU527" s="184" t="s">
        <v>86</v>
      </c>
      <c r="AV527" s="13" t="s">
        <v>84</v>
      </c>
      <c r="AW527" s="13" t="s">
        <v>32</v>
      </c>
      <c r="AX527" s="13" t="s">
        <v>77</v>
      </c>
      <c r="AY527" s="184" t="s">
        <v>170</v>
      </c>
    </row>
    <row r="528" spans="1:65" s="14" customFormat="1" ht="20.399999999999999">
      <c r="B528" s="190"/>
      <c r="D528" s="183" t="s">
        <v>179</v>
      </c>
      <c r="E528" s="191" t="s">
        <v>1</v>
      </c>
      <c r="F528" s="192" t="s">
        <v>878</v>
      </c>
      <c r="H528" s="193">
        <v>105.16</v>
      </c>
      <c r="I528" s="194"/>
      <c r="L528" s="190"/>
      <c r="M528" s="195"/>
      <c r="N528" s="196"/>
      <c r="O528" s="196"/>
      <c r="P528" s="196"/>
      <c r="Q528" s="196"/>
      <c r="R528" s="196"/>
      <c r="S528" s="196"/>
      <c r="T528" s="197"/>
      <c r="AT528" s="191" t="s">
        <v>179</v>
      </c>
      <c r="AU528" s="191" t="s">
        <v>86</v>
      </c>
      <c r="AV528" s="14" t="s">
        <v>86</v>
      </c>
      <c r="AW528" s="14" t="s">
        <v>32</v>
      </c>
      <c r="AX528" s="14" t="s">
        <v>77</v>
      </c>
      <c r="AY528" s="191" t="s">
        <v>170</v>
      </c>
    </row>
    <row r="529" spans="1:65" s="14" customFormat="1" ht="10.199999999999999">
      <c r="B529" s="190"/>
      <c r="D529" s="183" t="s">
        <v>179</v>
      </c>
      <c r="E529" s="191" t="s">
        <v>1</v>
      </c>
      <c r="F529" s="192" t="s">
        <v>879</v>
      </c>
      <c r="H529" s="193">
        <v>-20</v>
      </c>
      <c r="I529" s="194"/>
      <c r="L529" s="190"/>
      <c r="M529" s="195"/>
      <c r="N529" s="196"/>
      <c r="O529" s="196"/>
      <c r="P529" s="196"/>
      <c r="Q529" s="196"/>
      <c r="R529" s="196"/>
      <c r="S529" s="196"/>
      <c r="T529" s="197"/>
      <c r="AT529" s="191" t="s">
        <v>179</v>
      </c>
      <c r="AU529" s="191" t="s">
        <v>86</v>
      </c>
      <c r="AV529" s="14" t="s">
        <v>86</v>
      </c>
      <c r="AW529" s="14" t="s">
        <v>32</v>
      </c>
      <c r="AX529" s="14" t="s">
        <v>77</v>
      </c>
      <c r="AY529" s="191" t="s">
        <v>170</v>
      </c>
    </row>
    <row r="530" spans="1:65" s="16" customFormat="1" ht="10.199999999999999">
      <c r="B530" s="217"/>
      <c r="D530" s="183" t="s">
        <v>179</v>
      </c>
      <c r="E530" s="218" t="s">
        <v>1</v>
      </c>
      <c r="F530" s="219" t="s">
        <v>221</v>
      </c>
      <c r="H530" s="220">
        <v>85.16</v>
      </c>
      <c r="I530" s="221"/>
      <c r="L530" s="217"/>
      <c r="M530" s="222"/>
      <c r="N530" s="223"/>
      <c r="O530" s="223"/>
      <c r="P530" s="223"/>
      <c r="Q530" s="223"/>
      <c r="R530" s="223"/>
      <c r="S530" s="223"/>
      <c r="T530" s="224"/>
      <c r="AT530" s="218" t="s">
        <v>179</v>
      </c>
      <c r="AU530" s="218" t="s">
        <v>86</v>
      </c>
      <c r="AV530" s="16" t="s">
        <v>171</v>
      </c>
      <c r="AW530" s="16" t="s">
        <v>32</v>
      </c>
      <c r="AX530" s="16" t="s">
        <v>84</v>
      </c>
      <c r="AY530" s="218" t="s">
        <v>170</v>
      </c>
    </row>
    <row r="531" spans="1:65" s="2" customFormat="1" ht="16.5" customHeight="1">
      <c r="A531" s="33"/>
      <c r="B531" s="167"/>
      <c r="C531" s="206" t="s">
        <v>880</v>
      </c>
      <c r="D531" s="206" t="s">
        <v>199</v>
      </c>
      <c r="E531" s="207" t="s">
        <v>881</v>
      </c>
      <c r="F531" s="208" t="s">
        <v>882</v>
      </c>
      <c r="G531" s="209" t="s">
        <v>244</v>
      </c>
      <c r="H531" s="210">
        <v>86.863</v>
      </c>
      <c r="I531" s="211"/>
      <c r="J531" s="212">
        <f>ROUND(I531*H531,2)</f>
        <v>0</v>
      </c>
      <c r="K531" s="213"/>
      <c r="L531" s="214"/>
      <c r="M531" s="215" t="s">
        <v>1</v>
      </c>
      <c r="N531" s="216" t="s">
        <v>42</v>
      </c>
      <c r="O531" s="59"/>
      <c r="P531" s="178">
        <f>O531*H531</f>
        <v>0</v>
      </c>
      <c r="Q531" s="178">
        <v>3.5E-4</v>
      </c>
      <c r="R531" s="178">
        <f>Q531*H531</f>
        <v>3.040205E-2</v>
      </c>
      <c r="S531" s="178">
        <v>0</v>
      </c>
      <c r="T531" s="179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80" t="s">
        <v>355</v>
      </c>
      <c r="AT531" s="180" t="s">
        <v>199</v>
      </c>
      <c r="AU531" s="180" t="s">
        <v>86</v>
      </c>
      <c r="AY531" s="18" t="s">
        <v>170</v>
      </c>
      <c r="BE531" s="181">
        <f>IF(N531="základní",J531,0)</f>
        <v>0</v>
      </c>
      <c r="BF531" s="181">
        <f>IF(N531="snížená",J531,0)</f>
        <v>0</v>
      </c>
      <c r="BG531" s="181">
        <f>IF(N531="zákl. přenesená",J531,0)</f>
        <v>0</v>
      </c>
      <c r="BH531" s="181">
        <f>IF(N531="sníž. přenesená",J531,0)</f>
        <v>0</v>
      </c>
      <c r="BI531" s="181">
        <f>IF(N531="nulová",J531,0)</f>
        <v>0</v>
      </c>
      <c r="BJ531" s="18" t="s">
        <v>84</v>
      </c>
      <c r="BK531" s="181">
        <f>ROUND(I531*H531,2)</f>
        <v>0</v>
      </c>
      <c r="BL531" s="18" t="s">
        <v>273</v>
      </c>
      <c r="BM531" s="180" t="s">
        <v>883</v>
      </c>
    </row>
    <row r="532" spans="1:65" s="14" customFormat="1" ht="10.199999999999999">
      <c r="B532" s="190"/>
      <c r="D532" s="183" t="s">
        <v>179</v>
      </c>
      <c r="F532" s="192" t="s">
        <v>884</v>
      </c>
      <c r="H532" s="193">
        <v>86.863</v>
      </c>
      <c r="I532" s="194"/>
      <c r="L532" s="190"/>
      <c r="M532" s="195"/>
      <c r="N532" s="196"/>
      <c r="O532" s="196"/>
      <c r="P532" s="196"/>
      <c r="Q532" s="196"/>
      <c r="R532" s="196"/>
      <c r="S532" s="196"/>
      <c r="T532" s="197"/>
      <c r="AT532" s="191" t="s">
        <v>179</v>
      </c>
      <c r="AU532" s="191" t="s">
        <v>86</v>
      </c>
      <c r="AV532" s="14" t="s">
        <v>86</v>
      </c>
      <c r="AW532" s="14" t="s">
        <v>3</v>
      </c>
      <c r="AX532" s="14" t="s">
        <v>84</v>
      </c>
      <c r="AY532" s="191" t="s">
        <v>170</v>
      </c>
    </row>
    <row r="533" spans="1:65" s="2" customFormat="1" ht="16.5" customHeight="1">
      <c r="A533" s="33"/>
      <c r="B533" s="167"/>
      <c r="C533" s="168" t="s">
        <v>885</v>
      </c>
      <c r="D533" s="168" t="s">
        <v>173</v>
      </c>
      <c r="E533" s="169" t="s">
        <v>886</v>
      </c>
      <c r="F533" s="170" t="s">
        <v>887</v>
      </c>
      <c r="G533" s="171" t="s">
        <v>184</v>
      </c>
      <c r="H533" s="172">
        <v>164.72200000000001</v>
      </c>
      <c r="I533" s="173"/>
      <c r="J533" s="174">
        <f>ROUND(I533*H533,2)</f>
        <v>0</v>
      </c>
      <c r="K533" s="175"/>
      <c r="L533" s="34"/>
      <c r="M533" s="176" t="s">
        <v>1</v>
      </c>
      <c r="N533" s="177" t="s">
        <v>42</v>
      </c>
      <c r="O533" s="59"/>
      <c r="P533" s="178">
        <f>O533*H533</f>
        <v>0</v>
      </c>
      <c r="Q533" s="178">
        <v>0</v>
      </c>
      <c r="R533" s="178">
        <f>Q533*H533</f>
        <v>0</v>
      </c>
      <c r="S533" s="178">
        <v>0</v>
      </c>
      <c r="T533" s="179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80" t="s">
        <v>273</v>
      </c>
      <c r="AT533" s="180" t="s">
        <v>173</v>
      </c>
      <c r="AU533" s="180" t="s">
        <v>86</v>
      </c>
      <c r="AY533" s="18" t="s">
        <v>170</v>
      </c>
      <c r="BE533" s="181">
        <f>IF(N533="základní",J533,0)</f>
        <v>0</v>
      </c>
      <c r="BF533" s="181">
        <f>IF(N533="snížená",J533,0)</f>
        <v>0</v>
      </c>
      <c r="BG533" s="181">
        <f>IF(N533="zákl. přenesená",J533,0)</f>
        <v>0</v>
      </c>
      <c r="BH533" s="181">
        <f>IF(N533="sníž. přenesená",J533,0)</f>
        <v>0</v>
      </c>
      <c r="BI533" s="181">
        <f>IF(N533="nulová",J533,0)</f>
        <v>0</v>
      </c>
      <c r="BJ533" s="18" t="s">
        <v>84</v>
      </c>
      <c r="BK533" s="181">
        <f>ROUND(I533*H533,2)</f>
        <v>0</v>
      </c>
      <c r="BL533" s="18" t="s">
        <v>273</v>
      </c>
      <c r="BM533" s="180" t="s">
        <v>888</v>
      </c>
    </row>
    <row r="534" spans="1:65" s="2" customFormat="1" ht="21.75" customHeight="1">
      <c r="A534" s="33"/>
      <c r="B534" s="167"/>
      <c r="C534" s="168" t="s">
        <v>889</v>
      </c>
      <c r="D534" s="168" t="s">
        <v>173</v>
      </c>
      <c r="E534" s="169" t="s">
        <v>890</v>
      </c>
      <c r="F534" s="170" t="s">
        <v>891</v>
      </c>
      <c r="G534" s="171" t="s">
        <v>190</v>
      </c>
      <c r="H534" s="172">
        <v>1.788</v>
      </c>
      <c r="I534" s="173"/>
      <c r="J534" s="174">
        <f>ROUND(I534*H534,2)</f>
        <v>0</v>
      </c>
      <c r="K534" s="175"/>
      <c r="L534" s="34"/>
      <c r="M534" s="176" t="s">
        <v>1</v>
      </c>
      <c r="N534" s="177" t="s">
        <v>42</v>
      </c>
      <c r="O534" s="59"/>
      <c r="P534" s="178">
        <f>O534*H534</f>
        <v>0</v>
      </c>
      <c r="Q534" s="178">
        <v>0</v>
      </c>
      <c r="R534" s="178">
        <f>Q534*H534</f>
        <v>0</v>
      </c>
      <c r="S534" s="178">
        <v>0</v>
      </c>
      <c r="T534" s="179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80" t="s">
        <v>273</v>
      </c>
      <c r="AT534" s="180" t="s">
        <v>173</v>
      </c>
      <c r="AU534" s="180" t="s">
        <v>86</v>
      </c>
      <c r="AY534" s="18" t="s">
        <v>170</v>
      </c>
      <c r="BE534" s="181">
        <f>IF(N534="základní",J534,0)</f>
        <v>0</v>
      </c>
      <c r="BF534" s="181">
        <f>IF(N534="snížená",J534,0)</f>
        <v>0</v>
      </c>
      <c r="BG534" s="181">
        <f>IF(N534="zákl. přenesená",J534,0)</f>
        <v>0</v>
      </c>
      <c r="BH534" s="181">
        <f>IF(N534="sníž. přenesená",J534,0)</f>
        <v>0</v>
      </c>
      <c r="BI534" s="181">
        <f>IF(N534="nulová",J534,0)</f>
        <v>0</v>
      </c>
      <c r="BJ534" s="18" t="s">
        <v>84</v>
      </c>
      <c r="BK534" s="181">
        <f>ROUND(I534*H534,2)</f>
        <v>0</v>
      </c>
      <c r="BL534" s="18" t="s">
        <v>273</v>
      </c>
      <c r="BM534" s="180" t="s">
        <v>892</v>
      </c>
    </row>
    <row r="535" spans="1:65" s="12" customFormat="1" ht="22.8" customHeight="1">
      <c r="B535" s="154"/>
      <c r="D535" s="155" t="s">
        <v>76</v>
      </c>
      <c r="E535" s="165" t="s">
        <v>893</v>
      </c>
      <c r="F535" s="165" t="s">
        <v>894</v>
      </c>
      <c r="I535" s="157"/>
      <c r="J535" s="166">
        <f>BK535</f>
        <v>0</v>
      </c>
      <c r="L535" s="154"/>
      <c r="M535" s="159"/>
      <c r="N535" s="160"/>
      <c r="O535" s="160"/>
      <c r="P535" s="161">
        <f>SUM(P536:P572)</f>
        <v>0</v>
      </c>
      <c r="Q535" s="160"/>
      <c r="R535" s="161">
        <f>SUM(R536:R572)</f>
        <v>0.58695019999999998</v>
      </c>
      <c r="S535" s="160"/>
      <c r="T535" s="162">
        <f>SUM(T536:T572)</f>
        <v>0</v>
      </c>
      <c r="AR535" s="155" t="s">
        <v>86</v>
      </c>
      <c r="AT535" s="163" t="s">
        <v>76</v>
      </c>
      <c r="AU535" s="163" t="s">
        <v>84</v>
      </c>
      <c r="AY535" s="155" t="s">
        <v>170</v>
      </c>
      <c r="BK535" s="164">
        <f>SUM(BK536:BK572)</f>
        <v>0</v>
      </c>
    </row>
    <row r="536" spans="1:65" s="2" customFormat="1" ht="16.5" customHeight="1">
      <c r="A536" s="33"/>
      <c r="B536" s="167"/>
      <c r="C536" s="168" t="s">
        <v>895</v>
      </c>
      <c r="D536" s="168" t="s">
        <v>173</v>
      </c>
      <c r="E536" s="169" t="s">
        <v>896</v>
      </c>
      <c r="F536" s="170" t="s">
        <v>897</v>
      </c>
      <c r="G536" s="171" t="s">
        <v>184</v>
      </c>
      <c r="H536" s="172">
        <v>25.84</v>
      </c>
      <c r="I536" s="173"/>
      <c r="J536" s="174">
        <f>ROUND(I536*H536,2)</f>
        <v>0</v>
      </c>
      <c r="K536" s="175"/>
      <c r="L536" s="34"/>
      <c r="M536" s="176" t="s">
        <v>1</v>
      </c>
      <c r="N536" s="177" t="s">
        <v>42</v>
      </c>
      <c r="O536" s="59"/>
      <c r="P536" s="178">
        <f>O536*H536</f>
        <v>0</v>
      </c>
      <c r="Q536" s="178">
        <v>0</v>
      </c>
      <c r="R536" s="178">
        <f>Q536*H536</f>
        <v>0</v>
      </c>
      <c r="S536" s="178">
        <v>0</v>
      </c>
      <c r="T536" s="179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80" t="s">
        <v>273</v>
      </c>
      <c r="AT536" s="180" t="s">
        <v>173</v>
      </c>
      <c r="AU536" s="180" t="s">
        <v>86</v>
      </c>
      <c r="AY536" s="18" t="s">
        <v>170</v>
      </c>
      <c r="BE536" s="181">
        <f>IF(N536="základní",J536,0)</f>
        <v>0</v>
      </c>
      <c r="BF536" s="181">
        <f>IF(N536="snížená",J536,0)</f>
        <v>0</v>
      </c>
      <c r="BG536" s="181">
        <f>IF(N536="zákl. přenesená",J536,0)</f>
        <v>0</v>
      </c>
      <c r="BH536" s="181">
        <f>IF(N536="sníž. přenesená",J536,0)</f>
        <v>0</v>
      </c>
      <c r="BI536" s="181">
        <f>IF(N536="nulová",J536,0)</f>
        <v>0</v>
      </c>
      <c r="BJ536" s="18" t="s">
        <v>84</v>
      </c>
      <c r="BK536" s="181">
        <f>ROUND(I536*H536,2)</f>
        <v>0</v>
      </c>
      <c r="BL536" s="18" t="s">
        <v>273</v>
      </c>
      <c r="BM536" s="180" t="s">
        <v>898</v>
      </c>
    </row>
    <row r="537" spans="1:65" s="2" customFormat="1" ht="16.5" customHeight="1">
      <c r="A537" s="33"/>
      <c r="B537" s="167"/>
      <c r="C537" s="168" t="s">
        <v>899</v>
      </c>
      <c r="D537" s="168" t="s">
        <v>173</v>
      </c>
      <c r="E537" s="169" t="s">
        <v>900</v>
      </c>
      <c r="F537" s="170" t="s">
        <v>901</v>
      </c>
      <c r="G537" s="171" t="s">
        <v>184</v>
      </c>
      <c r="H537" s="172">
        <v>25.84</v>
      </c>
      <c r="I537" s="173"/>
      <c r="J537" s="174">
        <f>ROUND(I537*H537,2)</f>
        <v>0</v>
      </c>
      <c r="K537" s="175"/>
      <c r="L537" s="34"/>
      <c r="M537" s="176" t="s">
        <v>1</v>
      </c>
      <c r="N537" s="177" t="s">
        <v>42</v>
      </c>
      <c r="O537" s="59"/>
      <c r="P537" s="178">
        <f>O537*H537</f>
        <v>0</v>
      </c>
      <c r="Q537" s="178">
        <v>2.9999999999999997E-4</v>
      </c>
      <c r="R537" s="178">
        <f>Q537*H537</f>
        <v>7.7519999999999993E-3</v>
      </c>
      <c r="S537" s="178">
        <v>0</v>
      </c>
      <c r="T537" s="179">
        <f>S537*H537</f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180" t="s">
        <v>273</v>
      </c>
      <c r="AT537" s="180" t="s">
        <v>173</v>
      </c>
      <c r="AU537" s="180" t="s">
        <v>86</v>
      </c>
      <c r="AY537" s="18" t="s">
        <v>170</v>
      </c>
      <c r="BE537" s="181">
        <f>IF(N537="základní",J537,0)</f>
        <v>0</v>
      </c>
      <c r="BF537" s="181">
        <f>IF(N537="snížená",J537,0)</f>
        <v>0</v>
      </c>
      <c r="BG537" s="181">
        <f>IF(N537="zákl. přenesená",J537,0)</f>
        <v>0</v>
      </c>
      <c r="BH537" s="181">
        <f>IF(N537="sníž. přenesená",J537,0)</f>
        <v>0</v>
      </c>
      <c r="BI537" s="181">
        <f>IF(N537="nulová",J537,0)</f>
        <v>0</v>
      </c>
      <c r="BJ537" s="18" t="s">
        <v>84</v>
      </c>
      <c r="BK537" s="181">
        <f>ROUND(I537*H537,2)</f>
        <v>0</v>
      </c>
      <c r="BL537" s="18" t="s">
        <v>273</v>
      </c>
      <c r="BM537" s="180" t="s">
        <v>902</v>
      </c>
    </row>
    <row r="538" spans="1:65" s="2" customFormat="1" ht="21.75" customHeight="1">
      <c r="A538" s="33"/>
      <c r="B538" s="167"/>
      <c r="C538" s="168" t="s">
        <v>903</v>
      </c>
      <c r="D538" s="168" t="s">
        <v>173</v>
      </c>
      <c r="E538" s="169" t="s">
        <v>904</v>
      </c>
      <c r="F538" s="170" t="s">
        <v>905</v>
      </c>
      <c r="G538" s="171" t="s">
        <v>184</v>
      </c>
      <c r="H538" s="172">
        <v>29.89</v>
      </c>
      <c r="I538" s="173"/>
      <c r="J538" s="174">
        <f>ROUND(I538*H538,2)</f>
        <v>0</v>
      </c>
      <c r="K538" s="175"/>
      <c r="L538" s="34"/>
      <c r="M538" s="176" t="s">
        <v>1</v>
      </c>
      <c r="N538" s="177" t="s">
        <v>42</v>
      </c>
      <c r="O538" s="59"/>
      <c r="P538" s="178">
        <f>O538*H538</f>
        <v>0</v>
      </c>
      <c r="Q538" s="178">
        <v>1.5E-3</v>
      </c>
      <c r="R538" s="178">
        <f>Q538*H538</f>
        <v>4.4835E-2</v>
      </c>
      <c r="S538" s="178">
        <v>0</v>
      </c>
      <c r="T538" s="179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80" t="s">
        <v>273</v>
      </c>
      <c r="AT538" s="180" t="s">
        <v>173</v>
      </c>
      <c r="AU538" s="180" t="s">
        <v>86</v>
      </c>
      <c r="AY538" s="18" t="s">
        <v>170</v>
      </c>
      <c r="BE538" s="181">
        <f>IF(N538="základní",J538,0)</f>
        <v>0</v>
      </c>
      <c r="BF538" s="181">
        <f>IF(N538="snížená",J538,0)</f>
        <v>0</v>
      </c>
      <c r="BG538" s="181">
        <f>IF(N538="zákl. přenesená",J538,0)</f>
        <v>0</v>
      </c>
      <c r="BH538" s="181">
        <f>IF(N538="sníž. přenesená",J538,0)</f>
        <v>0</v>
      </c>
      <c r="BI538" s="181">
        <f>IF(N538="nulová",J538,0)</f>
        <v>0</v>
      </c>
      <c r="BJ538" s="18" t="s">
        <v>84</v>
      </c>
      <c r="BK538" s="181">
        <f>ROUND(I538*H538,2)</f>
        <v>0</v>
      </c>
      <c r="BL538" s="18" t="s">
        <v>273</v>
      </c>
      <c r="BM538" s="180" t="s">
        <v>906</v>
      </c>
    </row>
    <row r="539" spans="1:65" s="13" customFormat="1" ht="10.199999999999999">
      <c r="B539" s="182"/>
      <c r="D539" s="183" t="s">
        <v>179</v>
      </c>
      <c r="E539" s="184" t="s">
        <v>1</v>
      </c>
      <c r="F539" s="185" t="s">
        <v>232</v>
      </c>
      <c r="H539" s="184" t="s">
        <v>1</v>
      </c>
      <c r="I539" s="186"/>
      <c r="L539" s="182"/>
      <c r="M539" s="187"/>
      <c r="N539" s="188"/>
      <c r="O539" s="188"/>
      <c r="P539" s="188"/>
      <c r="Q539" s="188"/>
      <c r="R539" s="188"/>
      <c r="S539" s="188"/>
      <c r="T539" s="189"/>
      <c r="AT539" s="184" t="s">
        <v>179</v>
      </c>
      <c r="AU539" s="184" t="s">
        <v>86</v>
      </c>
      <c r="AV539" s="13" t="s">
        <v>84</v>
      </c>
      <c r="AW539" s="13" t="s">
        <v>32</v>
      </c>
      <c r="AX539" s="13" t="s">
        <v>77</v>
      </c>
      <c r="AY539" s="184" t="s">
        <v>170</v>
      </c>
    </row>
    <row r="540" spans="1:65" s="14" customFormat="1" ht="10.199999999999999">
      <c r="B540" s="190"/>
      <c r="D540" s="183" t="s">
        <v>179</v>
      </c>
      <c r="E540" s="191" t="s">
        <v>1</v>
      </c>
      <c r="F540" s="192" t="s">
        <v>907</v>
      </c>
      <c r="H540" s="193">
        <v>5.45</v>
      </c>
      <c r="I540" s="194"/>
      <c r="L540" s="190"/>
      <c r="M540" s="195"/>
      <c r="N540" s="196"/>
      <c r="O540" s="196"/>
      <c r="P540" s="196"/>
      <c r="Q540" s="196"/>
      <c r="R540" s="196"/>
      <c r="S540" s="196"/>
      <c r="T540" s="197"/>
      <c r="AT540" s="191" t="s">
        <v>179</v>
      </c>
      <c r="AU540" s="191" t="s">
        <v>86</v>
      </c>
      <c r="AV540" s="14" t="s">
        <v>86</v>
      </c>
      <c r="AW540" s="14" t="s">
        <v>32</v>
      </c>
      <c r="AX540" s="14" t="s">
        <v>77</v>
      </c>
      <c r="AY540" s="191" t="s">
        <v>170</v>
      </c>
    </row>
    <row r="541" spans="1:65" s="14" customFormat="1" ht="10.199999999999999">
      <c r="B541" s="190"/>
      <c r="D541" s="183" t="s">
        <v>179</v>
      </c>
      <c r="E541" s="191" t="s">
        <v>1</v>
      </c>
      <c r="F541" s="192" t="s">
        <v>908</v>
      </c>
      <c r="H541" s="193">
        <v>-1.4</v>
      </c>
      <c r="I541" s="194"/>
      <c r="L541" s="190"/>
      <c r="M541" s="195"/>
      <c r="N541" s="196"/>
      <c r="O541" s="196"/>
      <c r="P541" s="196"/>
      <c r="Q541" s="196"/>
      <c r="R541" s="196"/>
      <c r="S541" s="196"/>
      <c r="T541" s="197"/>
      <c r="AT541" s="191" t="s">
        <v>179</v>
      </c>
      <c r="AU541" s="191" t="s">
        <v>86</v>
      </c>
      <c r="AV541" s="14" t="s">
        <v>86</v>
      </c>
      <c r="AW541" s="14" t="s">
        <v>32</v>
      </c>
      <c r="AX541" s="14" t="s">
        <v>77</v>
      </c>
      <c r="AY541" s="191" t="s">
        <v>170</v>
      </c>
    </row>
    <row r="542" spans="1:65" s="16" customFormat="1" ht="10.199999999999999">
      <c r="B542" s="217"/>
      <c r="D542" s="183" t="s">
        <v>179</v>
      </c>
      <c r="E542" s="218" t="s">
        <v>1</v>
      </c>
      <c r="F542" s="219" t="s">
        <v>221</v>
      </c>
      <c r="H542" s="220">
        <v>4.05</v>
      </c>
      <c r="I542" s="221"/>
      <c r="L542" s="217"/>
      <c r="M542" s="222"/>
      <c r="N542" s="223"/>
      <c r="O542" s="223"/>
      <c r="P542" s="223"/>
      <c r="Q542" s="223"/>
      <c r="R542" s="223"/>
      <c r="S542" s="223"/>
      <c r="T542" s="224"/>
      <c r="AT542" s="218" t="s">
        <v>179</v>
      </c>
      <c r="AU542" s="218" t="s">
        <v>86</v>
      </c>
      <c r="AV542" s="16" t="s">
        <v>171</v>
      </c>
      <c r="AW542" s="16" t="s">
        <v>32</v>
      </c>
      <c r="AX542" s="16" t="s">
        <v>77</v>
      </c>
      <c r="AY542" s="218" t="s">
        <v>170</v>
      </c>
    </row>
    <row r="543" spans="1:65" s="13" customFormat="1" ht="10.199999999999999">
      <c r="B543" s="182"/>
      <c r="D543" s="183" t="s">
        <v>179</v>
      </c>
      <c r="E543" s="184" t="s">
        <v>1</v>
      </c>
      <c r="F543" s="185" t="s">
        <v>219</v>
      </c>
      <c r="H543" s="184" t="s">
        <v>1</v>
      </c>
      <c r="I543" s="186"/>
      <c r="L543" s="182"/>
      <c r="M543" s="187"/>
      <c r="N543" s="188"/>
      <c r="O543" s="188"/>
      <c r="P543" s="188"/>
      <c r="Q543" s="188"/>
      <c r="R543" s="188"/>
      <c r="S543" s="188"/>
      <c r="T543" s="189"/>
      <c r="AT543" s="184" t="s">
        <v>179</v>
      </c>
      <c r="AU543" s="184" t="s">
        <v>86</v>
      </c>
      <c r="AV543" s="13" t="s">
        <v>84</v>
      </c>
      <c r="AW543" s="13" t="s">
        <v>32</v>
      </c>
      <c r="AX543" s="13" t="s">
        <v>77</v>
      </c>
      <c r="AY543" s="184" t="s">
        <v>170</v>
      </c>
    </row>
    <row r="544" spans="1:65" s="14" customFormat="1" ht="10.199999999999999">
      <c r="B544" s="190"/>
      <c r="D544" s="183" t="s">
        <v>179</v>
      </c>
      <c r="E544" s="191" t="s">
        <v>1</v>
      </c>
      <c r="F544" s="192" t="s">
        <v>909</v>
      </c>
      <c r="H544" s="193">
        <v>21.24</v>
      </c>
      <c r="I544" s="194"/>
      <c r="L544" s="190"/>
      <c r="M544" s="195"/>
      <c r="N544" s="196"/>
      <c r="O544" s="196"/>
      <c r="P544" s="196"/>
      <c r="Q544" s="196"/>
      <c r="R544" s="196"/>
      <c r="S544" s="196"/>
      <c r="T544" s="197"/>
      <c r="AT544" s="191" t="s">
        <v>179</v>
      </c>
      <c r="AU544" s="191" t="s">
        <v>86</v>
      </c>
      <c r="AV544" s="14" t="s">
        <v>86</v>
      </c>
      <c r="AW544" s="14" t="s">
        <v>32</v>
      </c>
      <c r="AX544" s="14" t="s">
        <v>77</v>
      </c>
      <c r="AY544" s="191" t="s">
        <v>170</v>
      </c>
    </row>
    <row r="545" spans="1:65" s="14" customFormat="1" ht="10.199999999999999">
      <c r="B545" s="190"/>
      <c r="D545" s="183" t="s">
        <v>179</v>
      </c>
      <c r="E545" s="191" t="s">
        <v>1</v>
      </c>
      <c r="F545" s="192" t="s">
        <v>910</v>
      </c>
      <c r="H545" s="193">
        <v>-2.4</v>
      </c>
      <c r="I545" s="194"/>
      <c r="L545" s="190"/>
      <c r="M545" s="195"/>
      <c r="N545" s="196"/>
      <c r="O545" s="196"/>
      <c r="P545" s="196"/>
      <c r="Q545" s="196"/>
      <c r="R545" s="196"/>
      <c r="S545" s="196"/>
      <c r="T545" s="197"/>
      <c r="AT545" s="191" t="s">
        <v>179</v>
      </c>
      <c r="AU545" s="191" t="s">
        <v>86</v>
      </c>
      <c r="AV545" s="14" t="s">
        <v>86</v>
      </c>
      <c r="AW545" s="14" t="s">
        <v>32</v>
      </c>
      <c r="AX545" s="14" t="s">
        <v>77</v>
      </c>
      <c r="AY545" s="191" t="s">
        <v>170</v>
      </c>
    </row>
    <row r="546" spans="1:65" s="14" customFormat="1" ht="10.199999999999999">
      <c r="B546" s="190"/>
      <c r="D546" s="183" t="s">
        <v>179</v>
      </c>
      <c r="E546" s="191" t="s">
        <v>1</v>
      </c>
      <c r="F546" s="192" t="s">
        <v>911</v>
      </c>
      <c r="H546" s="193">
        <v>8.1999999999999993</v>
      </c>
      <c r="I546" s="194"/>
      <c r="L546" s="190"/>
      <c r="M546" s="195"/>
      <c r="N546" s="196"/>
      <c r="O546" s="196"/>
      <c r="P546" s="196"/>
      <c r="Q546" s="196"/>
      <c r="R546" s="196"/>
      <c r="S546" s="196"/>
      <c r="T546" s="197"/>
      <c r="AT546" s="191" t="s">
        <v>179</v>
      </c>
      <c r="AU546" s="191" t="s">
        <v>86</v>
      </c>
      <c r="AV546" s="14" t="s">
        <v>86</v>
      </c>
      <c r="AW546" s="14" t="s">
        <v>32</v>
      </c>
      <c r="AX546" s="14" t="s">
        <v>77</v>
      </c>
      <c r="AY546" s="191" t="s">
        <v>170</v>
      </c>
    </row>
    <row r="547" spans="1:65" s="14" customFormat="1" ht="10.199999999999999">
      <c r="B547" s="190"/>
      <c r="D547" s="183" t="s">
        <v>179</v>
      </c>
      <c r="E547" s="191" t="s">
        <v>1</v>
      </c>
      <c r="F547" s="192" t="s">
        <v>912</v>
      </c>
      <c r="H547" s="193">
        <v>-1.2</v>
      </c>
      <c r="I547" s="194"/>
      <c r="L547" s="190"/>
      <c r="M547" s="195"/>
      <c r="N547" s="196"/>
      <c r="O547" s="196"/>
      <c r="P547" s="196"/>
      <c r="Q547" s="196"/>
      <c r="R547" s="196"/>
      <c r="S547" s="196"/>
      <c r="T547" s="197"/>
      <c r="AT547" s="191" t="s">
        <v>179</v>
      </c>
      <c r="AU547" s="191" t="s">
        <v>86</v>
      </c>
      <c r="AV547" s="14" t="s">
        <v>86</v>
      </c>
      <c r="AW547" s="14" t="s">
        <v>32</v>
      </c>
      <c r="AX547" s="14" t="s">
        <v>77</v>
      </c>
      <c r="AY547" s="191" t="s">
        <v>170</v>
      </c>
    </row>
    <row r="548" spans="1:65" s="16" customFormat="1" ht="10.199999999999999">
      <c r="B548" s="217"/>
      <c r="D548" s="183" t="s">
        <v>179</v>
      </c>
      <c r="E548" s="218" t="s">
        <v>1</v>
      </c>
      <c r="F548" s="219" t="s">
        <v>221</v>
      </c>
      <c r="H548" s="220">
        <v>25.84</v>
      </c>
      <c r="I548" s="221"/>
      <c r="L548" s="217"/>
      <c r="M548" s="222"/>
      <c r="N548" s="223"/>
      <c r="O548" s="223"/>
      <c r="P548" s="223"/>
      <c r="Q548" s="223"/>
      <c r="R548" s="223"/>
      <c r="S548" s="223"/>
      <c r="T548" s="224"/>
      <c r="AT548" s="218" t="s">
        <v>179</v>
      </c>
      <c r="AU548" s="218" t="s">
        <v>86</v>
      </c>
      <c r="AV548" s="16" t="s">
        <v>171</v>
      </c>
      <c r="AW548" s="16" t="s">
        <v>32</v>
      </c>
      <c r="AX548" s="16" t="s">
        <v>77</v>
      </c>
      <c r="AY548" s="218" t="s">
        <v>170</v>
      </c>
    </row>
    <row r="549" spans="1:65" s="15" customFormat="1" ht="10.199999999999999">
      <c r="B549" s="198"/>
      <c r="D549" s="183" t="s">
        <v>179</v>
      </c>
      <c r="E549" s="199" t="s">
        <v>1</v>
      </c>
      <c r="F549" s="200" t="s">
        <v>198</v>
      </c>
      <c r="H549" s="201">
        <v>29.89</v>
      </c>
      <c r="I549" s="202"/>
      <c r="L549" s="198"/>
      <c r="M549" s="203"/>
      <c r="N549" s="204"/>
      <c r="O549" s="204"/>
      <c r="P549" s="204"/>
      <c r="Q549" s="204"/>
      <c r="R549" s="204"/>
      <c r="S549" s="204"/>
      <c r="T549" s="205"/>
      <c r="AT549" s="199" t="s">
        <v>179</v>
      </c>
      <c r="AU549" s="199" t="s">
        <v>86</v>
      </c>
      <c r="AV549" s="15" t="s">
        <v>177</v>
      </c>
      <c r="AW549" s="15" t="s">
        <v>32</v>
      </c>
      <c r="AX549" s="15" t="s">
        <v>84</v>
      </c>
      <c r="AY549" s="199" t="s">
        <v>170</v>
      </c>
    </row>
    <row r="550" spans="1:65" s="2" customFormat="1" ht="16.5" customHeight="1">
      <c r="A550" s="33"/>
      <c r="B550" s="167"/>
      <c r="C550" s="168" t="s">
        <v>913</v>
      </c>
      <c r="D550" s="168" t="s">
        <v>173</v>
      </c>
      <c r="E550" s="169" t="s">
        <v>914</v>
      </c>
      <c r="F550" s="170" t="s">
        <v>915</v>
      </c>
      <c r="G550" s="171" t="s">
        <v>297</v>
      </c>
      <c r="H550" s="172">
        <v>8</v>
      </c>
      <c r="I550" s="173"/>
      <c r="J550" s="174">
        <f>ROUND(I550*H550,2)</f>
        <v>0</v>
      </c>
      <c r="K550" s="175"/>
      <c r="L550" s="34"/>
      <c r="M550" s="176" t="s">
        <v>1</v>
      </c>
      <c r="N550" s="177" t="s">
        <v>42</v>
      </c>
      <c r="O550" s="59"/>
      <c r="P550" s="178">
        <f>O550*H550</f>
        <v>0</v>
      </c>
      <c r="Q550" s="178">
        <v>2.2000000000000001E-4</v>
      </c>
      <c r="R550" s="178">
        <f>Q550*H550</f>
        <v>1.7600000000000001E-3</v>
      </c>
      <c r="S550" s="178">
        <v>0</v>
      </c>
      <c r="T550" s="179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80" t="s">
        <v>273</v>
      </c>
      <c r="AT550" s="180" t="s">
        <v>173</v>
      </c>
      <c r="AU550" s="180" t="s">
        <v>86</v>
      </c>
      <c r="AY550" s="18" t="s">
        <v>170</v>
      </c>
      <c r="BE550" s="181">
        <f>IF(N550="základní",J550,0)</f>
        <v>0</v>
      </c>
      <c r="BF550" s="181">
        <f>IF(N550="snížená",J550,0)</f>
        <v>0</v>
      </c>
      <c r="BG550" s="181">
        <f>IF(N550="zákl. přenesená",J550,0)</f>
        <v>0</v>
      </c>
      <c r="BH550" s="181">
        <f>IF(N550="sníž. přenesená",J550,0)</f>
        <v>0</v>
      </c>
      <c r="BI550" s="181">
        <f>IF(N550="nulová",J550,0)</f>
        <v>0</v>
      </c>
      <c r="BJ550" s="18" t="s">
        <v>84</v>
      </c>
      <c r="BK550" s="181">
        <f>ROUND(I550*H550,2)</f>
        <v>0</v>
      </c>
      <c r="BL550" s="18" t="s">
        <v>273</v>
      </c>
      <c r="BM550" s="180" t="s">
        <v>916</v>
      </c>
    </row>
    <row r="551" spans="1:65" s="13" customFormat="1" ht="10.199999999999999">
      <c r="B551" s="182"/>
      <c r="D551" s="183" t="s">
        <v>179</v>
      </c>
      <c r="E551" s="184" t="s">
        <v>1</v>
      </c>
      <c r="F551" s="185" t="s">
        <v>219</v>
      </c>
      <c r="H551" s="184" t="s">
        <v>1</v>
      </c>
      <c r="I551" s="186"/>
      <c r="L551" s="182"/>
      <c r="M551" s="187"/>
      <c r="N551" s="188"/>
      <c r="O551" s="188"/>
      <c r="P551" s="188"/>
      <c r="Q551" s="188"/>
      <c r="R551" s="188"/>
      <c r="S551" s="188"/>
      <c r="T551" s="189"/>
      <c r="AT551" s="184" t="s">
        <v>179</v>
      </c>
      <c r="AU551" s="184" t="s">
        <v>86</v>
      </c>
      <c r="AV551" s="13" t="s">
        <v>84</v>
      </c>
      <c r="AW551" s="13" t="s">
        <v>32</v>
      </c>
      <c r="AX551" s="13" t="s">
        <v>77</v>
      </c>
      <c r="AY551" s="184" t="s">
        <v>170</v>
      </c>
    </row>
    <row r="552" spans="1:65" s="14" customFormat="1" ht="10.199999999999999">
      <c r="B552" s="190"/>
      <c r="D552" s="183" t="s">
        <v>179</v>
      </c>
      <c r="E552" s="191" t="s">
        <v>1</v>
      </c>
      <c r="F552" s="192" t="s">
        <v>917</v>
      </c>
      <c r="H552" s="193">
        <v>8</v>
      </c>
      <c r="I552" s="194"/>
      <c r="L552" s="190"/>
      <c r="M552" s="195"/>
      <c r="N552" s="196"/>
      <c r="O552" s="196"/>
      <c r="P552" s="196"/>
      <c r="Q552" s="196"/>
      <c r="R552" s="196"/>
      <c r="S552" s="196"/>
      <c r="T552" s="197"/>
      <c r="AT552" s="191" t="s">
        <v>179</v>
      </c>
      <c r="AU552" s="191" t="s">
        <v>86</v>
      </c>
      <c r="AV552" s="14" t="s">
        <v>86</v>
      </c>
      <c r="AW552" s="14" t="s">
        <v>32</v>
      </c>
      <c r="AX552" s="14" t="s">
        <v>84</v>
      </c>
      <c r="AY552" s="191" t="s">
        <v>170</v>
      </c>
    </row>
    <row r="553" spans="1:65" s="2" customFormat="1" ht="21.75" customHeight="1">
      <c r="A553" s="33"/>
      <c r="B553" s="167"/>
      <c r="C553" s="168" t="s">
        <v>918</v>
      </c>
      <c r="D553" s="168" t="s">
        <v>173</v>
      </c>
      <c r="E553" s="169" t="s">
        <v>919</v>
      </c>
      <c r="F553" s="170" t="s">
        <v>920</v>
      </c>
      <c r="G553" s="171" t="s">
        <v>244</v>
      </c>
      <c r="H553" s="172">
        <v>21.42</v>
      </c>
      <c r="I553" s="173"/>
      <c r="J553" s="174">
        <f>ROUND(I553*H553,2)</f>
        <v>0</v>
      </c>
      <c r="K553" s="175"/>
      <c r="L553" s="34"/>
      <c r="M553" s="176" t="s">
        <v>1</v>
      </c>
      <c r="N553" s="177" t="s">
        <v>42</v>
      </c>
      <c r="O553" s="59"/>
      <c r="P553" s="178">
        <f>O553*H553</f>
        <v>0</v>
      </c>
      <c r="Q553" s="178">
        <v>4.0000000000000002E-4</v>
      </c>
      <c r="R553" s="178">
        <f>Q553*H553</f>
        <v>8.568000000000001E-3</v>
      </c>
      <c r="S553" s="178">
        <v>0</v>
      </c>
      <c r="T553" s="179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80" t="s">
        <v>273</v>
      </c>
      <c r="AT553" s="180" t="s">
        <v>173</v>
      </c>
      <c r="AU553" s="180" t="s">
        <v>86</v>
      </c>
      <c r="AY553" s="18" t="s">
        <v>170</v>
      </c>
      <c r="BE553" s="181">
        <f>IF(N553="základní",J553,0)</f>
        <v>0</v>
      </c>
      <c r="BF553" s="181">
        <f>IF(N553="snížená",J553,0)</f>
        <v>0</v>
      </c>
      <c r="BG553" s="181">
        <f>IF(N553="zákl. přenesená",J553,0)</f>
        <v>0</v>
      </c>
      <c r="BH553" s="181">
        <f>IF(N553="sníž. přenesená",J553,0)</f>
        <v>0</v>
      </c>
      <c r="BI553" s="181">
        <f>IF(N553="nulová",J553,0)</f>
        <v>0</v>
      </c>
      <c r="BJ553" s="18" t="s">
        <v>84</v>
      </c>
      <c r="BK553" s="181">
        <f>ROUND(I553*H553,2)</f>
        <v>0</v>
      </c>
      <c r="BL553" s="18" t="s">
        <v>273</v>
      </c>
      <c r="BM553" s="180" t="s">
        <v>921</v>
      </c>
    </row>
    <row r="554" spans="1:65" s="13" customFormat="1" ht="10.199999999999999">
      <c r="B554" s="182"/>
      <c r="D554" s="183" t="s">
        <v>179</v>
      </c>
      <c r="E554" s="184" t="s">
        <v>1</v>
      </c>
      <c r="F554" s="185" t="s">
        <v>219</v>
      </c>
      <c r="H554" s="184" t="s">
        <v>1</v>
      </c>
      <c r="I554" s="186"/>
      <c r="L554" s="182"/>
      <c r="M554" s="187"/>
      <c r="N554" s="188"/>
      <c r="O554" s="188"/>
      <c r="P554" s="188"/>
      <c r="Q554" s="188"/>
      <c r="R554" s="188"/>
      <c r="S554" s="188"/>
      <c r="T554" s="189"/>
      <c r="AT554" s="184" t="s">
        <v>179</v>
      </c>
      <c r="AU554" s="184" t="s">
        <v>86</v>
      </c>
      <c r="AV554" s="13" t="s">
        <v>84</v>
      </c>
      <c r="AW554" s="13" t="s">
        <v>32</v>
      </c>
      <c r="AX554" s="13" t="s">
        <v>77</v>
      </c>
      <c r="AY554" s="184" t="s">
        <v>170</v>
      </c>
    </row>
    <row r="555" spans="1:65" s="14" customFormat="1" ht="10.199999999999999">
      <c r="B555" s="190"/>
      <c r="D555" s="183" t="s">
        <v>179</v>
      </c>
      <c r="E555" s="191" t="s">
        <v>1</v>
      </c>
      <c r="F555" s="192" t="s">
        <v>922</v>
      </c>
      <c r="H555" s="193">
        <v>10.62</v>
      </c>
      <c r="I555" s="194"/>
      <c r="L555" s="190"/>
      <c r="M555" s="195"/>
      <c r="N555" s="196"/>
      <c r="O555" s="196"/>
      <c r="P555" s="196"/>
      <c r="Q555" s="196"/>
      <c r="R555" s="196"/>
      <c r="S555" s="196"/>
      <c r="T555" s="197"/>
      <c r="AT555" s="191" t="s">
        <v>179</v>
      </c>
      <c r="AU555" s="191" t="s">
        <v>86</v>
      </c>
      <c r="AV555" s="14" t="s">
        <v>86</v>
      </c>
      <c r="AW555" s="14" t="s">
        <v>32</v>
      </c>
      <c r="AX555" s="14" t="s">
        <v>77</v>
      </c>
      <c r="AY555" s="191" t="s">
        <v>170</v>
      </c>
    </row>
    <row r="556" spans="1:65" s="14" customFormat="1" ht="10.199999999999999">
      <c r="B556" s="190"/>
      <c r="D556" s="183" t="s">
        <v>179</v>
      </c>
      <c r="E556" s="191" t="s">
        <v>1</v>
      </c>
      <c r="F556" s="192" t="s">
        <v>923</v>
      </c>
      <c r="H556" s="193">
        <v>12</v>
      </c>
      <c r="I556" s="194"/>
      <c r="L556" s="190"/>
      <c r="M556" s="195"/>
      <c r="N556" s="196"/>
      <c r="O556" s="196"/>
      <c r="P556" s="196"/>
      <c r="Q556" s="196"/>
      <c r="R556" s="196"/>
      <c r="S556" s="196"/>
      <c r="T556" s="197"/>
      <c r="AT556" s="191" t="s">
        <v>179</v>
      </c>
      <c r="AU556" s="191" t="s">
        <v>86</v>
      </c>
      <c r="AV556" s="14" t="s">
        <v>86</v>
      </c>
      <c r="AW556" s="14" t="s">
        <v>32</v>
      </c>
      <c r="AX556" s="14" t="s">
        <v>77</v>
      </c>
      <c r="AY556" s="191" t="s">
        <v>170</v>
      </c>
    </row>
    <row r="557" spans="1:65" s="14" customFormat="1" ht="10.199999999999999">
      <c r="B557" s="190"/>
      <c r="D557" s="183" t="s">
        <v>179</v>
      </c>
      <c r="E557" s="191" t="s">
        <v>1</v>
      </c>
      <c r="F557" s="192" t="s">
        <v>240</v>
      </c>
      <c r="H557" s="193">
        <v>-1.2</v>
      </c>
      <c r="I557" s="194"/>
      <c r="L557" s="190"/>
      <c r="M557" s="195"/>
      <c r="N557" s="196"/>
      <c r="O557" s="196"/>
      <c r="P557" s="196"/>
      <c r="Q557" s="196"/>
      <c r="R557" s="196"/>
      <c r="S557" s="196"/>
      <c r="T557" s="197"/>
      <c r="AT557" s="191" t="s">
        <v>179</v>
      </c>
      <c r="AU557" s="191" t="s">
        <v>86</v>
      </c>
      <c r="AV557" s="14" t="s">
        <v>86</v>
      </c>
      <c r="AW557" s="14" t="s">
        <v>32</v>
      </c>
      <c r="AX557" s="14" t="s">
        <v>77</v>
      </c>
      <c r="AY557" s="191" t="s">
        <v>170</v>
      </c>
    </row>
    <row r="558" spans="1:65" s="15" customFormat="1" ht="10.199999999999999">
      <c r="B558" s="198"/>
      <c r="D558" s="183" t="s">
        <v>179</v>
      </c>
      <c r="E558" s="199" t="s">
        <v>1</v>
      </c>
      <c r="F558" s="200" t="s">
        <v>198</v>
      </c>
      <c r="H558" s="201">
        <v>21.42</v>
      </c>
      <c r="I558" s="202"/>
      <c r="L558" s="198"/>
      <c r="M558" s="203"/>
      <c r="N558" s="204"/>
      <c r="O558" s="204"/>
      <c r="P558" s="204"/>
      <c r="Q558" s="204"/>
      <c r="R558" s="204"/>
      <c r="S558" s="204"/>
      <c r="T558" s="205"/>
      <c r="AT558" s="199" t="s">
        <v>179</v>
      </c>
      <c r="AU558" s="199" t="s">
        <v>86</v>
      </c>
      <c r="AV558" s="15" t="s">
        <v>177</v>
      </c>
      <c r="AW558" s="15" t="s">
        <v>32</v>
      </c>
      <c r="AX558" s="15" t="s">
        <v>84</v>
      </c>
      <c r="AY558" s="199" t="s">
        <v>170</v>
      </c>
    </row>
    <row r="559" spans="1:65" s="2" customFormat="1" ht="21.75" customHeight="1">
      <c r="A559" s="33"/>
      <c r="B559" s="167"/>
      <c r="C559" s="168" t="s">
        <v>924</v>
      </c>
      <c r="D559" s="168" t="s">
        <v>173</v>
      </c>
      <c r="E559" s="169" t="s">
        <v>925</v>
      </c>
      <c r="F559" s="170" t="s">
        <v>926</v>
      </c>
      <c r="G559" s="171" t="s">
        <v>184</v>
      </c>
      <c r="H559" s="172">
        <v>25.84</v>
      </c>
      <c r="I559" s="173"/>
      <c r="J559" s="174">
        <f>ROUND(I559*H559,2)</f>
        <v>0</v>
      </c>
      <c r="K559" s="175"/>
      <c r="L559" s="34"/>
      <c r="M559" s="176" t="s">
        <v>1</v>
      </c>
      <c r="N559" s="177" t="s">
        <v>42</v>
      </c>
      <c r="O559" s="59"/>
      <c r="P559" s="178">
        <f>O559*H559</f>
        <v>0</v>
      </c>
      <c r="Q559" s="178">
        <v>7.3000000000000001E-3</v>
      </c>
      <c r="R559" s="178">
        <f>Q559*H559</f>
        <v>0.18863199999999999</v>
      </c>
      <c r="S559" s="178">
        <v>0</v>
      </c>
      <c r="T559" s="179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80" t="s">
        <v>273</v>
      </c>
      <c r="AT559" s="180" t="s">
        <v>173</v>
      </c>
      <c r="AU559" s="180" t="s">
        <v>86</v>
      </c>
      <c r="AY559" s="18" t="s">
        <v>170</v>
      </c>
      <c r="BE559" s="181">
        <f>IF(N559="základní",J559,0)</f>
        <v>0</v>
      </c>
      <c r="BF559" s="181">
        <f>IF(N559="snížená",J559,0)</f>
        <v>0</v>
      </c>
      <c r="BG559" s="181">
        <f>IF(N559="zákl. přenesená",J559,0)</f>
        <v>0</v>
      </c>
      <c r="BH559" s="181">
        <f>IF(N559="sníž. přenesená",J559,0)</f>
        <v>0</v>
      </c>
      <c r="BI559" s="181">
        <f>IF(N559="nulová",J559,0)</f>
        <v>0</v>
      </c>
      <c r="BJ559" s="18" t="s">
        <v>84</v>
      </c>
      <c r="BK559" s="181">
        <f>ROUND(I559*H559,2)</f>
        <v>0</v>
      </c>
      <c r="BL559" s="18" t="s">
        <v>273</v>
      </c>
      <c r="BM559" s="180" t="s">
        <v>927</v>
      </c>
    </row>
    <row r="560" spans="1:65" s="13" customFormat="1" ht="10.199999999999999">
      <c r="B560" s="182"/>
      <c r="D560" s="183" t="s">
        <v>179</v>
      </c>
      <c r="E560" s="184" t="s">
        <v>1</v>
      </c>
      <c r="F560" s="185" t="s">
        <v>232</v>
      </c>
      <c r="H560" s="184" t="s">
        <v>1</v>
      </c>
      <c r="I560" s="186"/>
      <c r="L560" s="182"/>
      <c r="M560" s="187"/>
      <c r="N560" s="188"/>
      <c r="O560" s="188"/>
      <c r="P560" s="188"/>
      <c r="Q560" s="188"/>
      <c r="R560" s="188"/>
      <c r="S560" s="188"/>
      <c r="T560" s="189"/>
      <c r="AT560" s="184" t="s">
        <v>179</v>
      </c>
      <c r="AU560" s="184" t="s">
        <v>86</v>
      </c>
      <c r="AV560" s="13" t="s">
        <v>84</v>
      </c>
      <c r="AW560" s="13" t="s">
        <v>32</v>
      </c>
      <c r="AX560" s="13" t="s">
        <v>77</v>
      </c>
      <c r="AY560" s="184" t="s">
        <v>170</v>
      </c>
    </row>
    <row r="561" spans="1:65" s="14" customFormat="1" ht="10.199999999999999">
      <c r="B561" s="190"/>
      <c r="D561" s="183" t="s">
        <v>179</v>
      </c>
      <c r="E561" s="191" t="s">
        <v>1</v>
      </c>
      <c r="F561" s="192" t="s">
        <v>928</v>
      </c>
      <c r="H561" s="193">
        <v>11.3</v>
      </c>
      <c r="I561" s="194"/>
      <c r="L561" s="190"/>
      <c r="M561" s="195"/>
      <c r="N561" s="196"/>
      <c r="O561" s="196"/>
      <c r="P561" s="196"/>
      <c r="Q561" s="196"/>
      <c r="R561" s="196"/>
      <c r="S561" s="196"/>
      <c r="T561" s="197"/>
      <c r="AT561" s="191" t="s">
        <v>179</v>
      </c>
      <c r="AU561" s="191" t="s">
        <v>86</v>
      </c>
      <c r="AV561" s="14" t="s">
        <v>86</v>
      </c>
      <c r="AW561" s="14" t="s">
        <v>32</v>
      </c>
      <c r="AX561" s="14" t="s">
        <v>77</v>
      </c>
      <c r="AY561" s="191" t="s">
        <v>170</v>
      </c>
    </row>
    <row r="562" spans="1:65" s="14" customFormat="1" ht="10.199999999999999">
      <c r="B562" s="190"/>
      <c r="D562" s="183" t="s">
        <v>179</v>
      </c>
      <c r="E562" s="191" t="s">
        <v>1</v>
      </c>
      <c r="F562" s="192" t="s">
        <v>908</v>
      </c>
      <c r="H562" s="193">
        <v>-1.4</v>
      </c>
      <c r="I562" s="194"/>
      <c r="L562" s="190"/>
      <c r="M562" s="195"/>
      <c r="N562" s="196"/>
      <c r="O562" s="196"/>
      <c r="P562" s="196"/>
      <c r="Q562" s="196"/>
      <c r="R562" s="196"/>
      <c r="S562" s="196"/>
      <c r="T562" s="197"/>
      <c r="AT562" s="191" t="s">
        <v>179</v>
      </c>
      <c r="AU562" s="191" t="s">
        <v>86</v>
      </c>
      <c r="AV562" s="14" t="s">
        <v>86</v>
      </c>
      <c r="AW562" s="14" t="s">
        <v>32</v>
      </c>
      <c r="AX562" s="14" t="s">
        <v>77</v>
      </c>
      <c r="AY562" s="191" t="s">
        <v>170</v>
      </c>
    </row>
    <row r="563" spans="1:65" s="16" customFormat="1" ht="10.199999999999999">
      <c r="B563" s="217"/>
      <c r="D563" s="183" t="s">
        <v>179</v>
      </c>
      <c r="E563" s="218" t="s">
        <v>1</v>
      </c>
      <c r="F563" s="219" t="s">
        <v>221</v>
      </c>
      <c r="H563" s="220">
        <v>9.9</v>
      </c>
      <c r="I563" s="221"/>
      <c r="L563" s="217"/>
      <c r="M563" s="222"/>
      <c r="N563" s="223"/>
      <c r="O563" s="223"/>
      <c r="P563" s="223"/>
      <c r="Q563" s="223"/>
      <c r="R563" s="223"/>
      <c r="S563" s="223"/>
      <c r="T563" s="224"/>
      <c r="AT563" s="218" t="s">
        <v>179</v>
      </c>
      <c r="AU563" s="218" t="s">
        <v>86</v>
      </c>
      <c r="AV563" s="16" t="s">
        <v>171</v>
      </c>
      <c r="AW563" s="16" t="s">
        <v>32</v>
      </c>
      <c r="AX563" s="16" t="s">
        <v>77</v>
      </c>
      <c r="AY563" s="218" t="s">
        <v>170</v>
      </c>
    </row>
    <row r="564" spans="1:65" s="13" customFormat="1" ht="10.199999999999999">
      <c r="B564" s="182"/>
      <c r="D564" s="183" t="s">
        <v>179</v>
      </c>
      <c r="E564" s="184" t="s">
        <v>1</v>
      </c>
      <c r="F564" s="185" t="s">
        <v>219</v>
      </c>
      <c r="H564" s="184" t="s">
        <v>1</v>
      </c>
      <c r="I564" s="186"/>
      <c r="L564" s="182"/>
      <c r="M564" s="187"/>
      <c r="N564" s="188"/>
      <c r="O564" s="188"/>
      <c r="P564" s="188"/>
      <c r="Q564" s="188"/>
      <c r="R564" s="188"/>
      <c r="S564" s="188"/>
      <c r="T564" s="189"/>
      <c r="AT564" s="184" t="s">
        <v>179</v>
      </c>
      <c r="AU564" s="184" t="s">
        <v>86</v>
      </c>
      <c r="AV564" s="13" t="s">
        <v>84</v>
      </c>
      <c r="AW564" s="13" t="s">
        <v>32</v>
      </c>
      <c r="AX564" s="13" t="s">
        <v>77</v>
      </c>
      <c r="AY564" s="184" t="s">
        <v>170</v>
      </c>
    </row>
    <row r="565" spans="1:65" s="14" customFormat="1" ht="10.199999999999999">
      <c r="B565" s="190"/>
      <c r="D565" s="183" t="s">
        <v>179</v>
      </c>
      <c r="E565" s="191" t="s">
        <v>1</v>
      </c>
      <c r="F565" s="192" t="s">
        <v>909</v>
      </c>
      <c r="H565" s="193">
        <v>21.24</v>
      </c>
      <c r="I565" s="194"/>
      <c r="L565" s="190"/>
      <c r="M565" s="195"/>
      <c r="N565" s="196"/>
      <c r="O565" s="196"/>
      <c r="P565" s="196"/>
      <c r="Q565" s="196"/>
      <c r="R565" s="196"/>
      <c r="S565" s="196"/>
      <c r="T565" s="197"/>
      <c r="AT565" s="191" t="s">
        <v>179</v>
      </c>
      <c r="AU565" s="191" t="s">
        <v>86</v>
      </c>
      <c r="AV565" s="14" t="s">
        <v>86</v>
      </c>
      <c r="AW565" s="14" t="s">
        <v>32</v>
      </c>
      <c r="AX565" s="14" t="s">
        <v>77</v>
      </c>
      <c r="AY565" s="191" t="s">
        <v>170</v>
      </c>
    </row>
    <row r="566" spans="1:65" s="14" customFormat="1" ht="10.199999999999999">
      <c r="B566" s="190"/>
      <c r="D566" s="183" t="s">
        <v>179</v>
      </c>
      <c r="E566" s="191" t="s">
        <v>1</v>
      </c>
      <c r="F566" s="192" t="s">
        <v>910</v>
      </c>
      <c r="H566" s="193">
        <v>-2.4</v>
      </c>
      <c r="I566" s="194"/>
      <c r="L566" s="190"/>
      <c r="M566" s="195"/>
      <c r="N566" s="196"/>
      <c r="O566" s="196"/>
      <c r="P566" s="196"/>
      <c r="Q566" s="196"/>
      <c r="R566" s="196"/>
      <c r="S566" s="196"/>
      <c r="T566" s="197"/>
      <c r="AT566" s="191" t="s">
        <v>179</v>
      </c>
      <c r="AU566" s="191" t="s">
        <v>86</v>
      </c>
      <c r="AV566" s="14" t="s">
        <v>86</v>
      </c>
      <c r="AW566" s="14" t="s">
        <v>32</v>
      </c>
      <c r="AX566" s="14" t="s">
        <v>77</v>
      </c>
      <c r="AY566" s="191" t="s">
        <v>170</v>
      </c>
    </row>
    <row r="567" spans="1:65" s="14" customFormat="1" ht="10.199999999999999">
      <c r="B567" s="190"/>
      <c r="D567" s="183" t="s">
        <v>179</v>
      </c>
      <c r="E567" s="191" t="s">
        <v>1</v>
      </c>
      <c r="F567" s="192" t="s">
        <v>911</v>
      </c>
      <c r="H567" s="193">
        <v>8.1999999999999993</v>
      </c>
      <c r="I567" s="194"/>
      <c r="L567" s="190"/>
      <c r="M567" s="195"/>
      <c r="N567" s="196"/>
      <c r="O567" s="196"/>
      <c r="P567" s="196"/>
      <c r="Q567" s="196"/>
      <c r="R567" s="196"/>
      <c r="S567" s="196"/>
      <c r="T567" s="197"/>
      <c r="AT567" s="191" t="s">
        <v>179</v>
      </c>
      <c r="AU567" s="191" t="s">
        <v>86</v>
      </c>
      <c r="AV567" s="14" t="s">
        <v>86</v>
      </c>
      <c r="AW567" s="14" t="s">
        <v>32</v>
      </c>
      <c r="AX567" s="14" t="s">
        <v>77</v>
      </c>
      <c r="AY567" s="191" t="s">
        <v>170</v>
      </c>
    </row>
    <row r="568" spans="1:65" s="14" customFormat="1" ht="10.199999999999999">
      <c r="B568" s="190"/>
      <c r="D568" s="183" t="s">
        <v>179</v>
      </c>
      <c r="E568" s="191" t="s">
        <v>1</v>
      </c>
      <c r="F568" s="192" t="s">
        <v>912</v>
      </c>
      <c r="H568" s="193">
        <v>-1.2</v>
      </c>
      <c r="I568" s="194"/>
      <c r="L568" s="190"/>
      <c r="M568" s="195"/>
      <c r="N568" s="196"/>
      <c r="O568" s="196"/>
      <c r="P568" s="196"/>
      <c r="Q568" s="196"/>
      <c r="R568" s="196"/>
      <c r="S568" s="196"/>
      <c r="T568" s="197"/>
      <c r="AT568" s="191" t="s">
        <v>179</v>
      </c>
      <c r="AU568" s="191" t="s">
        <v>86</v>
      </c>
      <c r="AV568" s="14" t="s">
        <v>86</v>
      </c>
      <c r="AW568" s="14" t="s">
        <v>32</v>
      </c>
      <c r="AX568" s="14" t="s">
        <v>77</v>
      </c>
      <c r="AY568" s="191" t="s">
        <v>170</v>
      </c>
    </row>
    <row r="569" spans="1:65" s="16" customFormat="1" ht="10.199999999999999">
      <c r="B569" s="217"/>
      <c r="D569" s="183" t="s">
        <v>179</v>
      </c>
      <c r="E569" s="218" t="s">
        <v>1</v>
      </c>
      <c r="F569" s="219" t="s">
        <v>221</v>
      </c>
      <c r="H569" s="220">
        <v>25.84</v>
      </c>
      <c r="I569" s="221"/>
      <c r="L569" s="217"/>
      <c r="M569" s="222"/>
      <c r="N569" s="223"/>
      <c r="O569" s="223"/>
      <c r="P569" s="223"/>
      <c r="Q569" s="223"/>
      <c r="R569" s="223"/>
      <c r="S569" s="223"/>
      <c r="T569" s="224"/>
      <c r="AT569" s="218" t="s">
        <v>179</v>
      </c>
      <c r="AU569" s="218" t="s">
        <v>86</v>
      </c>
      <c r="AV569" s="16" t="s">
        <v>171</v>
      </c>
      <c r="AW569" s="16" t="s">
        <v>32</v>
      </c>
      <c r="AX569" s="16" t="s">
        <v>84</v>
      </c>
      <c r="AY569" s="218" t="s">
        <v>170</v>
      </c>
    </row>
    <row r="570" spans="1:65" s="2" customFormat="1" ht="21.75" customHeight="1">
      <c r="A570" s="33"/>
      <c r="B570" s="167"/>
      <c r="C570" s="206" t="s">
        <v>929</v>
      </c>
      <c r="D570" s="206" t="s">
        <v>199</v>
      </c>
      <c r="E570" s="207" t="s">
        <v>930</v>
      </c>
      <c r="F570" s="208" t="s">
        <v>931</v>
      </c>
      <c r="G570" s="209" t="s">
        <v>184</v>
      </c>
      <c r="H570" s="210">
        <v>28.423999999999999</v>
      </c>
      <c r="I570" s="211"/>
      <c r="J570" s="212">
        <f>ROUND(I570*H570,2)</f>
        <v>0</v>
      </c>
      <c r="K570" s="213"/>
      <c r="L570" s="214"/>
      <c r="M570" s="215" t="s">
        <v>1</v>
      </c>
      <c r="N570" s="216" t="s">
        <v>42</v>
      </c>
      <c r="O570" s="59"/>
      <c r="P570" s="178">
        <f>O570*H570</f>
        <v>0</v>
      </c>
      <c r="Q570" s="178">
        <v>1.18E-2</v>
      </c>
      <c r="R570" s="178">
        <f>Q570*H570</f>
        <v>0.33540320000000001</v>
      </c>
      <c r="S570" s="178">
        <v>0</v>
      </c>
      <c r="T570" s="179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80" t="s">
        <v>355</v>
      </c>
      <c r="AT570" s="180" t="s">
        <v>199</v>
      </c>
      <c r="AU570" s="180" t="s">
        <v>86</v>
      </c>
      <c r="AY570" s="18" t="s">
        <v>170</v>
      </c>
      <c r="BE570" s="181">
        <f>IF(N570="základní",J570,0)</f>
        <v>0</v>
      </c>
      <c r="BF570" s="181">
        <f>IF(N570="snížená",J570,0)</f>
        <v>0</v>
      </c>
      <c r="BG570" s="181">
        <f>IF(N570="zákl. přenesená",J570,0)</f>
        <v>0</v>
      </c>
      <c r="BH570" s="181">
        <f>IF(N570="sníž. přenesená",J570,0)</f>
        <v>0</v>
      </c>
      <c r="BI570" s="181">
        <f>IF(N570="nulová",J570,0)</f>
        <v>0</v>
      </c>
      <c r="BJ570" s="18" t="s">
        <v>84</v>
      </c>
      <c r="BK570" s="181">
        <f>ROUND(I570*H570,2)</f>
        <v>0</v>
      </c>
      <c r="BL570" s="18" t="s">
        <v>273</v>
      </c>
      <c r="BM570" s="180" t="s">
        <v>932</v>
      </c>
    </row>
    <row r="571" spans="1:65" s="14" customFormat="1" ht="10.199999999999999">
      <c r="B571" s="190"/>
      <c r="D571" s="183" t="s">
        <v>179</v>
      </c>
      <c r="F571" s="192" t="s">
        <v>933</v>
      </c>
      <c r="H571" s="193">
        <v>28.423999999999999</v>
      </c>
      <c r="I571" s="194"/>
      <c r="L571" s="190"/>
      <c r="M571" s="195"/>
      <c r="N571" s="196"/>
      <c r="O571" s="196"/>
      <c r="P571" s="196"/>
      <c r="Q571" s="196"/>
      <c r="R571" s="196"/>
      <c r="S571" s="196"/>
      <c r="T571" s="197"/>
      <c r="AT571" s="191" t="s">
        <v>179</v>
      </c>
      <c r="AU571" s="191" t="s">
        <v>86</v>
      </c>
      <c r="AV571" s="14" t="s">
        <v>86</v>
      </c>
      <c r="AW571" s="14" t="s">
        <v>3</v>
      </c>
      <c r="AX571" s="14" t="s">
        <v>84</v>
      </c>
      <c r="AY571" s="191" t="s">
        <v>170</v>
      </c>
    </row>
    <row r="572" spans="1:65" s="2" customFormat="1" ht="21.75" customHeight="1">
      <c r="A572" s="33"/>
      <c r="B572" s="167"/>
      <c r="C572" s="168" t="s">
        <v>934</v>
      </c>
      <c r="D572" s="168" t="s">
        <v>173</v>
      </c>
      <c r="E572" s="169" t="s">
        <v>935</v>
      </c>
      <c r="F572" s="170" t="s">
        <v>936</v>
      </c>
      <c r="G572" s="171" t="s">
        <v>190</v>
      </c>
      <c r="H572" s="172">
        <v>0.58699999999999997</v>
      </c>
      <c r="I572" s="173"/>
      <c r="J572" s="174">
        <f>ROUND(I572*H572,2)</f>
        <v>0</v>
      </c>
      <c r="K572" s="175"/>
      <c r="L572" s="34"/>
      <c r="M572" s="176" t="s">
        <v>1</v>
      </c>
      <c r="N572" s="177" t="s">
        <v>42</v>
      </c>
      <c r="O572" s="59"/>
      <c r="P572" s="178">
        <f>O572*H572</f>
        <v>0</v>
      </c>
      <c r="Q572" s="178">
        <v>0</v>
      </c>
      <c r="R572" s="178">
        <f>Q572*H572</f>
        <v>0</v>
      </c>
      <c r="S572" s="178">
        <v>0</v>
      </c>
      <c r="T572" s="179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80" t="s">
        <v>273</v>
      </c>
      <c r="AT572" s="180" t="s">
        <v>173</v>
      </c>
      <c r="AU572" s="180" t="s">
        <v>86</v>
      </c>
      <c r="AY572" s="18" t="s">
        <v>170</v>
      </c>
      <c r="BE572" s="181">
        <f>IF(N572="základní",J572,0)</f>
        <v>0</v>
      </c>
      <c r="BF572" s="181">
        <f>IF(N572="snížená",J572,0)</f>
        <v>0</v>
      </c>
      <c r="BG572" s="181">
        <f>IF(N572="zákl. přenesená",J572,0)</f>
        <v>0</v>
      </c>
      <c r="BH572" s="181">
        <f>IF(N572="sníž. přenesená",J572,0)</f>
        <v>0</v>
      </c>
      <c r="BI572" s="181">
        <f>IF(N572="nulová",J572,0)</f>
        <v>0</v>
      </c>
      <c r="BJ572" s="18" t="s">
        <v>84</v>
      </c>
      <c r="BK572" s="181">
        <f>ROUND(I572*H572,2)</f>
        <v>0</v>
      </c>
      <c r="BL572" s="18" t="s">
        <v>273</v>
      </c>
      <c r="BM572" s="180" t="s">
        <v>937</v>
      </c>
    </row>
    <row r="573" spans="1:65" s="12" customFormat="1" ht="22.8" customHeight="1">
      <c r="B573" s="154"/>
      <c r="D573" s="155" t="s">
        <v>76</v>
      </c>
      <c r="E573" s="165" t="s">
        <v>938</v>
      </c>
      <c r="F573" s="165" t="s">
        <v>939</v>
      </c>
      <c r="I573" s="157"/>
      <c r="J573" s="166">
        <f>BK573</f>
        <v>0</v>
      </c>
      <c r="L573" s="154"/>
      <c r="M573" s="159"/>
      <c r="N573" s="160"/>
      <c r="O573" s="160"/>
      <c r="P573" s="161">
        <f>SUM(P574:P589)</f>
        <v>0</v>
      </c>
      <c r="Q573" s="160"/>
      <c r="R573" s="161">
        <f>SUM(R574:R589)</f>
        <v>3.9390850000000005E-2</v>
      </c>
      <c r="S573" s="160"/>
      <c r="T573" s="162">
        <f>SUM(T574:T589)</f>
        <v>0</v>
      </c>
      <c r="AR573" s="155" t="s">
        <v>86</v>
      </c>
      <c r="AT573" s="163" t="s">
        <v>76</v>
      </c>
      <c r="AU573" s="163" t="s">
        <v>84</v>
      </c>
      <c r="AY573" s="155" t="s">
        <v>170</v>
      </c>
      <c r="BK573" s="164">
        <f>SUM(BK574:BK589)</f>
        <v>0</v>
      </c>
    </row>
    <row r="574" spans="1:65" s="2" customFormat="1" ht="21.75" customHeight="1">
      <c r="A574" s="33"/>
      <c r="B574" s="167"/>
      <c r="C574" s="168" t="s">
        <v>940</v>
      </c>
      <c r="D574" s="168" t="s">
        <v>173</v>
      </c>
      <c r="E574" s="169" t="s">
        <v>941</v>
      </c>
      <c r="F574" s="170" t="s">
        <v>942</v>
      </c>
      <c r="G574" s="171" t="s">
        <v>184</v>
      </c>
      <c r="H574" s="172">
        <v>16.425000000000001</v>
      </c>
      <c r="I574" s="173"/>
      <c r="J574" s="174">
        <f>ROUND(I574*H574,2)</f>
        <v>0</v>
      </c>
      <c r="K574" s="175"/>
      <c r="L574" s="34"/>
      <c r="M574" s="176" t="s">
        <v>1</v>
      </c>
      <c r="N574" s="177" t="s">
        <v>42</v>
      </c>
      <c r="O574" s="59"/>
      <c r="P574" s="178">
        <f>O574*H574</f>
        <v>0</v>
      </c>
      <c r="Q574" s="178">
        <v>1.7000000000000001E-4</v>
      </c>
      <c r="R574" s="178">
        <f>Q574*H574</f>
        <v>2.7922500000000005E-3</v>
      </c>
      <c r="S574" s="178">
        <v>0</v>
      </c>
      <c r="T574" s="179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80" t="s">
        <v>273</v>
      </c>
      <c r="AT574" s="180" t="s">
        <v>173</v>
      </c>
      <c r="AU574" s="180" t="s">
        <v>86</v>
      </c>
      <c r="AY574" s="18" t="s">
        <v>170</v>
      </c>
      <c r="BE574" s="181">
        <f>IF(N574="základní",J574,0)</f>
        <v>0</v>
      </c>
      <c r="BF574" s="181">
        <f>IF(N574="snížená",J574,0)</f>
        <v>0</v>
      </c>
      <c r="BG574" s="181">
        <f>IF(N574="zákl. přenesená",J574,0)</f>
        <v>0</v>
      </c>
      <c r="BH574" s="181">
        <f>IF(N574="sníž. přenesená",J574,0)</f>
        <v>0</v>
      </c>
      <c r="BI574" s="181">
        <f>IF(N574="nulová",J574,0)</f>
        <v>0</v>
      </c>
      <c r="BJ574" s="18" t="s">
        <v>84</v>
      </c>
      <c r="BK574" s="181">
        <f>ROUND(I574*H574,2)</f>
        <v>0</v>
      </c>
      <c r="BL574" s="18" t="s">
        <v>273</v>
      </c>
      <c r="BM574" s="180" t="s">
        <v>943</v>
      </c>
    </row>
    <row r="575" spans="1:65" s="13" customFormat="1" ht="10.199999999999999">
      <c r="B575" s="182"/>
      <c r="D575" s="183" t="s">
        <v>179</v>
      </c>
      <c r="E575" s="184" t="s">
        <v>1</v>
      </c>
      <c r="F575" s="185" t="s">
        <v>944</v>
      </c>
      <c r="H575" s="184" t="s">
        <v>1</v>
      </c>
      <c r="I575" s="186"/>
      <c r="L575" s="182"/>
      <c r="M575" s="187"/>
      <c r="N575" s="188"/>
      <c r="O575" s="188"/>
      <c r="P575" s="188"/>
      <c r="Q575" s="188"/>
      <c r="R575" s="188"/>
      <c r="S575" s="188"/>
      <c r="T575" s="189"/>
      <c r="AT575" s="184" t="s">
        <v>179</v>
      </c>
      <c r="AU575" s="184" t="s">
        <v>86</v>
      </c>
      <c r="AV575" s="13" t="s">
        <v>84</v>
      </c>
      <c r="AW575" s="13" t="s">
        <v>32</v>
      </c>
      <c r="AX575" s="13" t="s">
        <v>77</v>
      </c>
      <c r="AY575" s="184" t="s">
        <v>170</v>
      </c>
    </row>
    <row r="576" spans="1:65" s="13" customFormat="1" ht="10.199999999999999">
      <c r="B576" s="182"/>
      <c r="D576" s="183" t="s">
        <v>179</v>
      </c>
      <c r="E576" s="184" t="s">
        <v>1</v>
      </c>
      <c r="F576" s="185" t="s">
        <v>194</v>
      </c>
      <c r="H576" s="184" t="s">
        <v>1</v>
      </c>
      <c r="I576" s="186"/>
      <c r="L576" s="182"/>
      <c r="M576" s="187"/>
      <c r="N576" s="188"/>
      <c r="O576" s="188"/>
      <c r="P576" s="188"/>
      <c r="Q576" s="188"/>
      <c r="R576" s="188"/>
      <c r="S576" s="188"/>
      <c r="T576" s="189"/>
      <c r="AT576" s="184" t="s">
        <v>179</v>
      </c>
      <c r="AU576" s="184" t="s">
        <v>86</v>
      </c>
      <c r="AV576" s="13" t="s">
        <v>84</v>
      </c>
      <c r="AW576" s="13" t="s">
        <v>32</v>
      </c>
      <c r="AX576" s="13" t="s">
        <v>77</v>
      </c>
      <c r="AY576" s="184" t="s">
        <v>170</v>
      </c>
    </row>
    <row r="577" spans="1:65" s="14" customFormat="1" ht="10.199999999999999">
      <c r="B577" s="190"/>
      <c r="D577" s="183" t="s">
        <v>179</v>
      </c>
      <c r="E577" s="191" t="s">
        <v>1</v>
      </c>
      <c r="F577" s="192" t="s">
        <v>945</v>
      </c>
      <c r="H577" s="193">
        <v>15.723000000000001</v>
      </c>
      <c r="I577" s="194"/>
      <c r="L577" s="190"/>
      <c r="M577" s="195"/>
      <c r="N577" s="196"/>
      <c r="O577" s="196"/>
      <c r="P577" s="196"/>
      <c r="Q577" s="196"/>
      <c r="R577" s="196"/>
      <c r="S577" s="196"/>
      <c r="T577" s="197"/>
      <c r="AT577" s="191" t="s">
        <v>179</v>
      </c>
      <c r="AU577" s="191" t="s">
        <v>86</v>
      </c>
      <c r="AV577" s="14" t="s">
        <v>86</v>
      </c>
      <c r="AW577" s="14" t="s">
        <v>32</v>
      </c>
      <c r="AX577" s="14" t="s">
        <v>77</v>
      </c>
      <c r="AY577" s="191" t="s">
        <v>170</v>
      </c>
    </row>
    <row r="578" spans="1:65" s="13" customFormat="1" ht="10.199999999999999">
      <c r="B578" s="182"/>
      <c r="D578" s="183" t="s">
        <v>179</v>
      </c>
      <c r="E578" s="184" t="s">
        <v>1</v>
      </c>
      <c r="F578" s="185" t="s">
        <v>946</v>
      </c>
      <c r="H578" s="184" t="s">
        <v>1</v>
      </c>
      <c r="I578" s="186"/>
      <c r="L578" s="182"/>
      <c r="M578" s="187"/>
      <c r="N578" s="188"/>
      <c r="O578" s="188"/>
      <c r="P578" s="188"/>
      <c r="Q578" s="188"/>
      <c r="R578" s="188"/>
      <c r="S578" s="188"/>
      <c r="T578" s="189"/>
      <c r="AT578" s="184" t="s">
        <v>179</v>
      </c>
      <c r="AU578" s="184" t="s">
        <v>86</v>
      </c>
      <c r="AV578" s="13" t="s">
        <v>84</v>
      </c>
      <c r="AW578" s="13" t="s">
        <v>32</v>
      </c>
      <c r="AX578" s="13" t="s">
        <v>77</v>
      </c>
      <c r="AY578" s="184" t="s">
        <v>170</v>
      </c>
    </row>
    <row r="579" spans="1:65" s="14" customFormat="1" ht="10.199999999999999">
      <c r="B579" s="190"/>
      <c r="D579" s="183" t="s">
        <v>179</v>
      </c>
      <c r="E579" s="191" t="s">
        <v>1</v>
      </c>
      <c r="F579" s="192" t="s">
        <v>947</v>
      </c>
      <c r="H579" s="193">
        <v>0.70199999999999996</v>
      </c>
      <c r="I579" s="194"/>
      <c r="L579" s="190"/>
      <c r="M579" s="195"/>
      <c r="N579" s="196"/>
      <c r="O579" s="196"/>
      <c r="P579" s="196"/>
      <c r="Q579" s="196"/>
      <c r="R579" s="196"/>
      <c r="S579" s="196"/>
      <c r="T579" s="197"/>
      <c r="AT579" s="191" t="s">
        <v>179</v>
      </c>
      <c r="AU579" s="191" t="s">
        <v>86</v>
      </c>
      <c r="AV579" s="14" t="s">
        <v>86</v>
      </c>
      <c r="AW579" s="14" t="s">
        <v>32</v>
      </c>
      <c r="AX579" s="14" t="s">
        <v>77</v>
      </c>
      <c r="AY579" s="191" t="s">
        <v>170</v>
      </c>
    </row>
    <row r="580" spans="1:65" s="15" customFormat="1" ht="10.199999999999999">
      <c r="B580" s="198"/>
      <c r="D580" s="183" t="s">
        <v>179</v>
      </c>
      <c r="E580" s="199" t="s">
        <v>1</v>
      </c>
      <c r="F580" s="200" t="s">
        <v>198</v>
      </c>
      <c r="H580" s="201">
        <v>16.425000000000001</v>
      </c>
      <c r="I580" s="202"/>
      <c r="L580" s="198"/>
      <c r="M580" s="203"/>
      <c r="N580" s="204"/>
      <c r="O580" s="204"/>
      <c r="P580" s="204"/>
      <c r="Q580" s="204"/>
      <c r="R580" s="204"/>
      <c r="S580" s="204"/>
      <c r="T580" s="205"/>
      <c r="AT580" s="199" t="s">
        <v>179</v>
      </c>
      <c r="AU580" s="199" t="s">
        <v>86</v>
      </c>
      <c r="AV580" s="15" t="s">
        <v>177</v>
      </c>
      <c r="AW580" s="15" t="s">
        <v>32</v>
      </c>
      <c r="AX580" s="15" t="s">
        <v>84</v>
      </c>
      <c r="AY580" s="199" t="s">
        <v>170</v>
      </c>
    </row>
    <row r="581" spans="1:65" s="2" customFormat="1" ht="21.75" customHeight="1">
      <c r="A581" s="33"/>
      <c r="B581" s="167"/>
      <c r="C581" s="168" t="s">
        <v>948</v>
      </c>
      <c r="D581" s="168" t="s">
        <v>173</v>
      </c>
      <c r="E581" s="169" t="s">
        <v>941</v>
      </c>
      <c r="F581" s="170" t="s">
        <v>942</v>
      </c>
      <c r="G581" s="171" t="s">
        <v>184</v>
      </c>
      <c r="H581" s="172">
        <v>14.3</v>
      </c>
      <c r="I581" s="173"/>
      <c r="J581" s="174">
        <f>ROUND(I581*H581,2)</f>
        <v>0</v>
      </c>
      <c r="K581" s="175"/>
      <c r="L581" s="34"/>
      <c r="M581" s="176" t="s">
        <v>1</v>
      </c>
      <c r="N581" s="177" t="s">
        <v>42</v>
      </c>
      <c r="O581" s="59"/>
      <c r="P581" s="178">
        <f>O581*H581</f>
        <v>0</v>
      </c>
      <c r="Q581" s="178">
        <v>1.7000000000000001E-4</v>
      </c>
      <c r="R581" s="178">
        <f>Q581*H581</f>
        <v>2.4310000000000004E-3</v>
      </c>
      <c r="S581" s="178">
        <v>0</v>
      </c>
      <c r="T581" s="179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80" t="s">
        <v>273</v>
      </c>
      <c r="AT581" s="180" t="s">
        <v>173</v>
      </c>
      <c r="AU581" s="180" t="s">
        <v>86</v>
      </c>
      <c r="AY581" s="18" t="s">
        <v>170</v>
      </c>
      <c r="BE581" s="181">
        <f>IF(N581="základní",J581,0)</f>
        <v>0</v>
      </c>
      <c r="BF581" s="181">
        <f>IF(N581="snížená",J581,0)</f>
        <v>0</v>
      </c>
      <c r="BG581" s="181">
        <f>IF(N581="zákl. přenesená",J581,0)</f>
        <v>0</v>
      </c>
      <c r="BH581" s="181">
        <f>IF(N581="sníž. přenesená",J581,0)</f>
        <v>0</v>
      </c>
      <c r="BI581" s="181">
        <f>IF(N581="nulová",J581,0)</f>
        <v>0</v>
      </c>
      <c r="BJ581" s="18" t="s">
        <v>84</v>
      </c>
      <c r="BK581" s="181">
        <f>ROUND(I581*H581,2)</f>
        <v>0</v>
      </c>
      <c r="BL581" s="18" t="s">
        <v>273</v>
      </c>
      <c r="BM581" s="180" t="s">
        <v>949</v>
      </c>
    </row>
    <row r="582" spans="1:65" s="14" customFormat="1" ht="10.199999999999999">
      <c r="B582" s="190"/>
      <c r="D582" s="183" t="s">
        <v>179</v>
      </c>
      <c r="E582" s="191" t="s">
        <v>1</v>
      </c>
      <c r="F582" s="192" t="s">
        <v>950</v>
      </c>
      <c r="H582" s="193">
        <v>14.3</v>
      </c>
      <c r="I582" s="194"/>
      <c r="L582" s="190"/>
      <c r="M582" s="195"/>
      <c r="N582" s="196"/>
      <c r="O582" s="196"/>
      <c r="P582" s="196"/>
      <c r="Q582" s="196"/>
      <c r="R582" s="196"/>
      <c r="S582" s="196"/>
      <c r="T582" s="197"/>
      <c r="AT582" s="191" t="s">
        <v>179</v>
      </c>
      <c r="AU582" s="191" t="s">
        <v>86</v>
      </c>
      <c r="AV582" s="14" t="s">
        <v>86</v>
      </c>
      <c r="AW582" s="14" t="s">
        <v>32</v>
      </c>
      <c r="AX582" s="14" t="s">
        <v>84</v>
      </c>
      <c r="AY582" s="191" t="s">
        <v>170</v>
      </c>
    </row>
    <row r="583" spans="1:65" s="2" customFormat="1" ht="21.75" customHeight="1">
      <c r="A583" s="33"/>
      <c r="B583" s="167"/>
      <c r="C583" s="168" t="s">
        <v>951</v>
      </c>
      <c r="D583" s="168" t="s">
        <v>173</v>
      </c>
      <c r="E583" s="169" t="s">
        <v>952</v>
      </c>
      <c r="F583" s="170" t="s">
        <v>953</v>
      </c>
      <c r="G583" s="171" t="s">
        <v>184</v>
      </c>
      <c r="H583" s="172">
        <v>14.3</v>
      </c>
      <c r="I583" s="173"/>
      <c r="J583" s="174">
        <f>ROUND(I583*H583,2)</f>
        <v>0</v>
      </c>
      <c r="K583" s="175"/>
      <c r="L583" s="34"/>
      <c r="M583" s="176" t="s">
        <v>1</v>
      </c>
      <c r="N583" s="177" t="s">
        <v>42</v>
      </c>
      <c r="O583" s="59"/>
      <c r="P583" s="178">
        <f>O583*H583</f>
        <v>0</v>
      </c>
      <c r="Q583" s="178">
        <v>1.2E-4</v>
      </c>
      <c r="R583" s="178">
        <f>Q583*H583</f>
        <v>1.7160000000000001E-3</v>
      </c>
      <c r="S583" s="178">
        <v>0</v>
      </c>
      <c r="T583" s="179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80" t="s">
        <v>273</v>
      </c>
      <c r="AT583" s="180" t="s">
        <v>173</v>
      </c>
      <c r="AU583" s="180" t="s">
        <v>86</v>
      </c>
      <c r="AY583" s="18" t="s">
        <v>170</v>
      </c>
      <c r="BE583" s="181">
        <f>IF(N583="základní",J583,0)</f>
        <v>0</v>
      </c>
      <c r="BF583" s="181">
        <f>IF(N583="snížená",J583,0)</f>
        <v>0</v>
      </c>
      <c r="BG583" s="181">
        <f>IF(N583="zákl. přenesená",J583,0)</f>
        <v>0</v>
      </c>
      <c r="BH583" s="181">
        <f>IF(N583="sníž. přenesená",J583,0)</f>
        <v>0</v>
      </c>
      <c r="BI583" s="181">
        <f>IF(N583="nulová",J583,0)</f>
        <v>0</v>
      </c>
      <c r="BJ583" s="18" t="s">
        <v>84</v>
      </c>
      <c r="BK583" s="181">
        <f>ROUND(I583*H583,2)</f>
        <v>0</v>
      </c>
      <c r="BL583" s="18" t="s">
        <v>273</v>
      </c>
      <c r="BM583" s="180" t="s">
        <v>954</v>
      </c>
    </row>
    <row r="584" spans="1:65" s="2" customFormat="1" ht="21.75" customHeight="1">
      <c r="A584" s="33"/>
      <c r="B584" s="167"/>
      <c r="C584" s="168" t="s">
        <v>955</v>
      </c>
      <c r="D584" s="168" t="s">
        <v>173</v>
      </c>
      <c r="E584" s="169" t="s">
        <v>956</v>
      </c>
      <c r="F584" s="170" t="s">
        <v>957</v>
      </c>
      <c r="G584" s="171" t="s">
        <v>184</v>
      </c>
      <c r="H584" s="172">
        <v>14.3</v>
      </c>
      <c r="I584" s="173"/>
      <c r="J584" s="174">
        <f>ROUND(I584*H584,2)</f>
        <v>0</v>
      </c>
      <c r="K584" s="175"/>
      <c r="L584" s="34"/>
      <c r="M584" s="176" t="s">
        <v>1</v>
      </c>
      <c r="N584" s="177" t="s">
        <v>42</v>
      </c>
      <c r="O584" s="59"/>
      <c r="P584" s="178">
        <f>O584*H584</f>
        <v>0</v>
      </c>
      <c r="Q584" s="178">
        <v>1.2E-4</v>
      </c>
      <c r="R584" s="178">
        <f>Q584*H584</f>
        <v>1.7160000000000001E-3</v>
      </c>
      <c r="S584" s="178">
        <v>0</v>
      </c>
      <c r="T584" s="179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80" t="s">
        <v>273</v>
      </c>
      <c r="AT584" s="180" t="s">
        <v>173</v>
      </c>
      <c r="AU584" s="180" t="s">
        <v>86</v>
      </c>
      <c r="AY584" s="18" t="s">
        <v>170</v>
      </c>
      <c r="BE584" s="181">
        <f>IF(N584="základní",J584,0)</f>
        <v>0</v>
      </c>
      <c r="BF584" s="181">
        <f>IF(N584="snížená",J584,0)</f>
        <v>0</v>
      </c>
      <c r="BG584" s="181">
        <f>IF(N584="zákl. přenesená",J584,0)</f>
        <v>0</v>
      </c>
      <c r="BH584" s="181">
        <f>IF(N584="sníž. přenesená",J584,0)</f>
        <v>0</v>
      </c>
      <c r="BI584" s="181">
        <f>IF(N584="nulová",J584,0)</f>
        <v>0</v>
      </c>
      <c r="BJ584" s="18" t="s">
        <v>84</v>
      </c>
      <c r="BK584" s="181">
        <f>ROUND(I584*H584,2)</f>
        <v>0</v>
      </c>
      <c r="BL584" s="18" t="s">
        <v>273</v>
      </c>
      <c r="BM584" s="180" t="s">
        <v>958</v>
      </c>
    </row>
    <row r="585" spans="1:65" s="2" customFormat="1" ht="21.75" customHeight="1">
      <c r="A585" s="33"/>
      <c r="B585" s="167"/>
      <c r="C585" s="168" t="s">
        <v>959</v>
      </c>
      <c r="D585" s="168" t="s">
        <v>173</v>
      </c>
      <c r="E585" s="169" t="s">
        <v>960</v>
      </c>
      <c r="F585" s="170" t="s">
        <v>961</v>
      </c>
      <c r="G585" s="171" t="s">
        <v>184</v>
      </c>
      <c r="H585" s="172">
        <v>146.36000000000001</v>
      </c>
      <c r="I585" s="173"/>
      <c r="J585" s="174">
        <f>ROUND(I585*H585,2)</f>
        <v>0</v>
      </c>
      <c r="K585" s="175"/>
      <c r="L585" s="34"/>
      <c r="M585" s="176" t="s">
        <v>1</v>
      </c>
      <c r="N585" s="177" t="s">
        <v>42</v>
      </c>
      <c r="O585" s="59"/>
      <c r="P585" s="178">
        <f>O585*H585</f>
        <v>0</v>
      </c>
      <c r="Q585" s="178">
        <v>2.1000000000000001E-4</v>
      </c>
      <c r="R585" s="178">
        <f>Q585*H585</f>
        <v>3.0735600000000005E-2</v>
      </c>
      <c r="S585" s="178">
        <v>0</v>
      </c>
      <c r="T585" s="179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80" t="s">
        <v>273</v>
      </c>
      <c r="AT585" s="180" t="s">
        <v>173</v>
      </c>
      <c r="AU585" s="180" t="s">
        <v>86</v>
      </c>
      <c r="AY585" s="18" t="s">
        <v>170</v>
      </c>
      <c r="BE585" s="181">
        <f>IF(N585="základní",J585,0)</f>
        <v>0</v>
      </c>
      <c r="BF585" s="181">
        <f>IF(N585="snížená",J585,0)</f>
        <v>0</v>
      </c>
      <c r="BG585" s="181">
        <f>IF(N585="zákl. přenesená",J585,0)</f>
        <v>0</v>
      </c>
      <c r="BH585" s="181">
        <f>IF(N585="sníž. přenesená",J585,0)</f>
        <v>0</v>
      </c>
      <c r="BI585" s="181">
        <f>IF(N585="nulová",J585,0)</f>
        <v>0</v>
      </c>
      <c r="BJ585" s="18" t="s">
        <v>84</v>
      </c>
      <c r="BK585" s="181">
        <f>ROUND(I585*H585,2)</f>
        <v>0</v>
      </c>
      <c r="BL585" s="18" t="s">
        <v>273</v>
      </c>
      <c r="BM585" s="180" t="s">
        <v>962</v>
      </c>
    </row>
    <row r="586" spans="1:65" s="14" customFormat="1" ht="10.199999999999999">
      <c r="B586" s="190"/>
      <c r="D586" s="183" t="s">
        <v>179</v>
      </c>
      <c r="E586" s="191" t="s">
        <v>1</v>
      </c>
      <c r="F586" s="192" t="s">
        <v>963</v>
      </c>
      <c r="H586" s="193">
        <v>34.799999999999997</v>
      </c>
      <c r="I586" s="194"/>
      <c r="L586" s="190"/>
      <c r="M586" s="195"/>
      <c r="N586" s="196"/>
      <c r="O586" s="196"/>
      <c r="P586" s="196"/>
      <c r="Q586" s="196"/>
      <c r="R586" s="196"/>
      <c r="S586" s="196"/>
      <c r="T586" s="197"/>
      <c r="AT586" s="191" t="s">
        <v>179</v>
      </c>
      <c r="AU586" s="191" t="s">
        <v>86</v>
      </c>
      <c r="AV586" s="14" t="s">
        <v>86</v>
      </c>
      <c r="AW586" s="14" t="s">
        <v>32</v>
      </c>
      <c r="AX586" s="14" t="s">
        <v>77</v>
      </c>
      <c r="AY586" s="191" t="s">
        <v>170</v>
      </c>
    </row>
    <row r="587" spans="1:65" s="14" customFormat="1" ht="10.199999999999999">
      <c r="B587" s="190"/>
      <c r="D587" s="183" t="s">
        <v>179</v>
      </c>
      <c r="E587" s="191" t="s">
        <v>1</v>
      </c>
      <c r="F587" s="192" t="s">
        <v>964</v>
      </c>
      <c r="H587" s="193">
        <v>29</v>
      </c>
      <c r="I587" s="194"/>
      <c r="L587" s="190"/>
      <c r="M587" s="195"/>
      <c r="N587" s="196"/>
      <c r="O587" s="196"/>
      <c r="P587" s="196"/>
      <c r="Q587" s="196"/>
      <c r="R587" s="196"/>
      <c r="S587" s="196"/>
      <c r="T587" s="197"/>
      <c r="AT587" s="191" t="s">
        <v>179</v>
      </c>
      <c r="AU587" s="191" t="s">
        <v>86</v>
      </c>
      <c r="AV587" s="14" t="s">
        <v>86</v>
      </c>
      <c r="AW587" s="14" t="s">
        <v>32</v>
      </c>
      <c r="AX587" s="14" t="s">
        <v>77</v>
      </c>
      <c r="AY587" s="191" t="s">
        <v>170</v>
      </c>
    </row>
    <row r="588" spans="1:65" s="14" customFormat="1" ht="10.199999999999999">
      <c r="B588" s="190"/>
      <c r="D588" s="183" t="s">
        <v>179</v>
      </c>
      <c r="E588" s="191" t="s">
        <v>1</v>
      </c>
      <c r="F588" s="192" t="s">
        <v>965</v>
      </c>
      <c r="H588" s="193">
        <v>82.56</v>
      </c>
      <c r="I588" s="194"/>
      <c r="L588" s="190"/>
      <c r="M588" s="195"/>
      <c r="N588" s="196"/>
      <c r="O588" s="196"/>
      <c r="P588" s="196"/>
      <c r="Q588" s="196"/>
      <c r="R588" s="196"/>
      <c r="S588" s="196"/>
      <c r="T588" s="197"/>
      <c r="AT588" s="191" t="s">
        <v>179</v>
      </c>
      <c r="AU588" s="191" t="s">
        <v>86</v>
      </c>
      <c r="AV588" s="14" t="s">
        <v>86</v>
      </c>
      <c r="AW588" s="14" t="s">
        <v>32</v>
      </c>
      <c r="AX588" s="14" t="s">
        <v>77</v>
      </c>
      <c r="AY588" s="191" t="s">
        <v>170</v>
      </c>
    </row>
    <row r="589" spans="1:65" s="15" customFormat="1" ht="10.199999999999999">
      <c r="B589" s="198"/>
      <c r="D589" s="183" t="s">
        <v>179</v>
      </c>
      <c r="E589" s="199" t="s">
        <v>1</v>
      </c>
      <c r="F589" s="200" t="s">
        <v>198</v>
      </c>
      <c r="H589" s="201">
        <v>146.36000000000001</v>
      </c>
      <c r="I589" s="202"/>
      <c r="L589" s="198"/>
      <c r="M589" s="203"/>
      <c r="N589" s="204"/>
      <c r="O589" s="204"/>
      <c r="P589" s="204"/>
      <c r="Q589" s="204"/>
      <c r="R589" s="204"/>
      <c r="S589" s="204"/>
      <c r="T589" s="205"/>
      <c r="AT589" s="199" t="s">
        <v>179</v>
      </c>
      <c r="AU589" s="199" t="s">
        <v>86</v>
      </c>
      <c r="AV589" s="15" t="s">
        <v>177</v>
      </c>
      <c r="AW589" s="15" t="s">
        <v>32</v>
      </c>
      <c r="AX589" s="15" t="s">
        <v>84</v>
      </c>
      <c r="AY589" s="199" t="s">
        <v>170</v>
      </c>
    </row>
    <row r="590" spans="1:65" s="12" customFormat="1" ht="22.8" customHeight="1">
      <c r="B590" s="154"/>
      <c r="D590" s="155" t="s">
        <v>76</v>
      </c>
      <c r="E590" s="165" t="s">
        <v>966</v>
      </c>
      <c r="F590" s="165" t="s">
        <v>967</v>
      </c>
      <c r="I590" s="157"/>
      <c r="J590" s="166">
        <f>BK590</f>
        <v>0</v>
      </c>
      <c r="L590" s="154"/>
      <c r="M590" s="159"/>
      <c r="N590" s="160"/>
      <c r="O590" s="160"/>
      <c r="P590" s="161">
        <f>SUM(P591:P626)</f>
        <v>0</v>
      </c>
      <c r="Q590" s="160"/>
      <c r="R590" s="161">
        <f>SUM(R591:R626)</f>
        <v>4.46858544</v>
      </c>
      <c r="S590" s="160"/>
      <c r="T590" s="162">
        <f>SUM(T591:T626)</f>
        <v>0.81183048000000002</v>
      </c>
      <c r="AR590" s="155" t="s">
        <v>86</v>
      </c>
      <c r="AT590" s="163" t="s">
        <v>76</v>
      </c>
      <c r="AU590" s="163" t="s">
        <v>84</v>
      </c>
      <c r="AY590" s="155" t="s">
        <v>170</v>
      </c>
      <c r="BK590" s="164">
        <f>SUM(BK591:BK626)</f>
        <v>0</v>
      </c>
    </row>
    <row r="591" spans="1:65" s="2" customFormat="1" ht="21.75" customHeight="1">
      <c r="A591" s="33"/>
      <c r="B591" s="167"/>
      <c r="C591" s="168" t="s">
        <v>968</v>
      </c>
      <c r="D591" s="168" t="s">
        <v>173</v>
      </c>
      <c r="E591" s="169" t="s">
        <v>969</v>
      </c>
      <c r="F591" s="170" t="s">
        <v>970</v>
      </c>
      <c r="G591" s="171" t="s">
        <v>184</v>
      </c>
      <c r="H591" s="172">
        <v>2618.808</v>
      </c>
      <c r="I591" s="173"/>
      <c r="J591" s="174">
        <f>ROUND(I591*H591,2)</f>
        <v>0</v>
      </c>
      <c r="K591" s="175"/>
      <c r="L591" s="34"/>
      <c r="M591" s="176" t="s">
        <v>1</v>
      </c>
      <c r="N591" s="177" t="s">
        <v>42</v>
      </c>
      <c r="O591" s="59"/>
      <c r="P591" s="178">
        <f>O591*H591</f>
        <v>0</v>
      </c>
      <c r="Q591" s="178">
        <v>0</v>
      </c>
      <c r="R591" s="178">
        <f>Q591*H591</f>
        <v>0</v>
      </c>
      <c r="S591" s="178">
        <v>0</v>
      </c>
      <c r="T591" s="179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80" t="s">
        <v>273</v>
      </c>
      <c r="AT591" s="180" t="s">
        <v>173</v>
      </c>
      <c r="AU591" s="180" t="s">
        <v>86</v>
      </c>
      <c r="AY591" s="18" t="s">
        <v>170</v>
      </c>
      <c r="BE591" s="181">
        <f>IF(N591="základní",J591,0)</f>
        <v>0</v>
      </c>
      <c r="BF591" s="181">
        <f>IF(N591="snížená",J591,0)</f>
        <v>0</v>
      </c>
      <c r="BG591" s="181">
        <f>IF(N591="zákl. přenesená",J591,0)</f>
        <v>0</v>
      </c>
      <c r="BH591" s="181">
        <f>IF(N591="sníž. přenesená",J591,0)</f>
        <v>0</v>
      </c>
      <c r="BI591" s="181">
        <f>IF(N591="nulová",J591,0)</f>
        <v>0</v>
      </c>
      <c r="BJ591" s="18" t="s">
        <v>84</v>
      </c>
      <c r="BK591" s="181">
        <f>ROUND(I591*H591,2)</f>
        <v>0</v>
      </c>
      <c r="BL591" s="18" t="s">
        <v>273</v>
      </c>
      <c r="BM591" s="180" t="s">
        <v>971</v>
      </c>
    </row>
    <row r="592" spans="1:65" s="2" customFormat="1" ht="16.5" customHeight="1">
      <c r="A592" s="33"/>
      <c r="B592" s="167"/>
      <c r="C592" s="168" t="s">
        <v>972</v>
      </c>
      <c r="D592" s="168" t="s">
        <v>173</v>
      </c>
      <c r="E592" s="169" t="s">
        <v>973</v>
      </c>
      <c r="F592" s="170" t="s">
        <v>974</v>
      </c>
      <c r="G592" s="171" t="s">
        <v>184</v>
      </c>
      <c r="H592" s="172">
        <v>2618.808</v>
      </c>
      <c r="I592" s="173"/>
      <c r="J592" s="174">
        <f>ROUND(I592*H592,2)</f>
        <v>0</v>
      </c>
      <c r="K592" s="175"/>
      <c r="L592" s="34"/>
      <c r="M592" s="176" t="s">
        <v>1</v>
      </c>
      <c r="N592" s="177" t="s">
        <v>42</v>
      </c>
      <c r="O592" s="59"/>
      <c r="P592" s="178">
        <f>O592*H592</f>
        <v>0</v>
      </c>
      <c r="Q592" s="178">
        <v>1E-3</v>
      </c>
      <c r="R592" s="178">
        <f>Q592*H592</f>
        <v>2.618808</v>
      </c>
      <c r="S592" s="178">
        <v>3.1E-4</v>
      </c>
      <c r="T592" s="179">
        <f>S592*H592</f>
        <v>0.81183048000000002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80" t="s">
        <v>273</v>
      </c>
      <c r="AT592" s="180" t="s">
        <v>173</v>
      </c>
      <c r="AU592" s="180" t="s">
        <v>86</v>
      </c>
      <c r="AY592" s="18" t="s">
        <v>170</v>
      </c>
      <c r="BE592" s="181">
        <f>IF(N592="základní",J592,0)</f>
        <v>0</v>
      </c>
      <c r="BF592" s="181">
        <f>IF(N592="snížená",J592,0)</f>
        <v>0</v>
      </c>
      <c r="BG592" s="181">
        <f>IF(N592="zákl. přenesená",J592,0)</f>
        <v>0</v>
      </c>
      <c r="BH592" s="181">
        <f>IF(N592="sníž. přenesená",J592,0)</f>
        <v>0</v>
      </c>
      <c r="BI592" s="181">
        <f>IF(N592="nulová",J592,0)</f>
        <v>0</v>
      </c>
      <c r="BJ592" s="18" t="s">
        <v>84</v>
      </c>
      <c r="BK592" s="181">
        <f>ROUND(I592*H592,2)</f>
        <v>0</v>
      </c>
      <c r="BL592" s="18" t="s">
        <v>273</v>
      </c>
      <c r="BM592" s="180" t="s">
        <v>975</v>
      </c>
    </row>
    <row r="593" spans="1:65" s="2" customFormat="1" ht="21.75" customHeight="1">
      <c r="A593" s="33"/>
      <c r="B593" s="167"/>
      <c r="C593" s="168" t="s">
        <v>976</v>
      </c>
      <c r="D593" s="168" t="s">
        <v>173</v>
      </c>
      <c r="E593" s="169" t="s">
        <v>977</v>
      </c>
      <c r="F593" s="170" t="s">
        <v>978</v>
      </c>
      <c r="G593" s="171" t="s">
        <v>184</v>
      </c>
      <c r="H593" s="172">
        <v>178.16399999999999</v>
      </c>
      <c r="I593" s="173"/>
      <c r="J593" s="174">
        <f>ROUND(I593*H593,2)</f>
        <v>0</v>
      </c>
      <c r="K593" s="175"/>
      <c r="L593" s="34"/>
      <c r="M593" s="176" t="s">
        <v>1</v>
      </c>
      <c r="N593" s="177" t="s">
        <v>42</v>
      </c>
      <c r="O593" s="59"/>
      <c r="P593" s="178">
        <f>O593*H593</f>
        <v>0</v>
      </c>
      <c r="Q593" s="178">
        <v>3.1800000000000001E-3</v>
      </c>
      <c r="R593" s="178">
        <f>Q593*H593</f>
        <v>0.56656151999999993</v>
      </c>
      <c r="S593" s="178">
        <v>0</v>
      </c>
      <c r="T593" s="179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80" t="s">
        <v>273</v>
      </c>
      <c r="AT593" s="180" t="s">
        <v>173</v>
      </c>
      <c r="AU593" s="180" t="s">
        <v>86</v>
      </c>
      <c r="AY593" s="18" t="s">
        <v>170</v>
      </c>
      <c r="BE593" s="181">
        <f>IF(N593="základní",J593,0)</f>
        <v>0</v>
      </c>
      <c r="BF593" s="181">
        <f>IF(N593="snížená",J593,0)</f>
        <v>0</v>
      </c>
      <c r="BG593" s="181">
        <f>IF(N593="zákl. přenesená",J593,0)</f>
        <v>0</v>
      </c>
      <c r="BH593" s="181">
        <f>IF(N593="sníž. přenesená",J593,0)</f>
        <v>0</v>
      </c>
      <c r="BI593" s="181">
        <f>IF(N593="nulová",J593,0)</f>
        <v>0</v>
      </c>
      <c r="BJ593" s="18" t="s">
        <v>84</v>
      </c>
      <c r="BK593" s="181">
        <f>ROUND(I593*H593,2)</f>
        <v>0</v>
      </c>
      <c r="BL593" s="18" t="s">
        <v>273</v>
      </c>
      <c r="BM593" s="180" t="s">
        <v>979</v>
      </c>
    </row>
    <row r="594" spans="1:65" s="13" customFormat="1" ht="10.199999999999999">
      <c r="B594" s="182"/>
      <c r="D594" s="183" t="s">
        <v>179</v>
      </c>
      <c r="E594" s="184" t="s">
        <v>1</v>
      </c>
      <c r="F594" s="185" t="s">
        <v>232</v>
      </c>
      <c r="H594" s="184" t="s">
        <v>1</v>
      </c>
      <c r="I594" s="186"/>
      <c r="L594" s="182"/>
      <c r="M594" s="187"/>
      <c r="N594" s="188"/>
      <c r="O594" s="188"/>
      <c r="P594" s="188"/>
      <c r="Q594" s="188"/>
      <c r="R594" s="188"/>
      <c r="S594" s="188"/>
      <c r="T594" s="189"/>
      <c r="AT594" s="184" t="s">
        <v>179</v>
      </c>
      <c r="AU594" s="184" t="s">
        <v>86</v>
      </c>
      <c r="AV594" s="13" t="s">
        <v>84</v>
      </c>
      <c r="AW594" s="13" t="s">
        <v>32</v>
      </c>
      <c r="AX594" s="13" t="s">
        <v>77</v>
      </c>
      <c r="AY594" s="184" t="s">
        <v>170</v>
      </c>
    </row>
    <row r="595" spans="1:65" s="14" customFormat="1" ht="10.199999999999999">
      <c r="B595" s="190"/>
      <c r="D595" s="183" t="s">
        <v>179</v>
      </c>
      <c r="E595" s="191" t="s">
        <v>1</v>
      </c>
      <c r="F595" s="192" t="s">
        <v>980</v>
      </c>
      <c r="H595" s="193">
        <v>178.16399999999999</v>
      </c>
      <c r="I595" s="194"/>
      <c r="L595" s="190"/>
      <c r="M595" s="195"/>
      <c r="N595" s="196"/>
      <c r="O595" s="196"/>
      <c r="P595" s="196"/>
      <c r="Q595" s="196"/>
      <c r="R595" s="196"/>
      <c r="S595" s="196"/>
      <c r="T595" s="197"/>
      <c r="AT595" s="191" t="s">
        <v>179</v>
      </c>
      <c r="AU595" s="191" t="s">
        <v>86</v>
      </c>
      <c r="AV595" s="14" t="s">
        <v>86</v>
      </c>
      <c r="AW595" s="14" t="s">
        <v>32</v>
      </c>
      <c r="AX595" s="14" t="s">
        <v>77</v>
      </c>
      <c r="AY595" s="191" t="s">
        <v>170</v>
      </c>
    </row>
    <row r="596" spans="1:65" s="16" customFormat="1" ht="10.199999999999999">
      <c r="B596" s="217"/>
      <c r="D596" s="183" t="s">
        <v>179</v>
      </c>
      <c r="E596" s="218" t="s">
        <v>1</v>
      </c>
      <c r="F596" s="219" t="s">
        <v>221</v>
      </c>
      <c r="H596" s="220">
        <v>178.16399999999999</v>
      </c>
      <c r="I596" s="221"/>
      <c r="L596" s="217"/>
      <c r="M596" s="222"/>
      <c r="N596" s="223"/>
      <c r="O596" s="223"/>
      <c r="P596" s="223"/>
      <c r="Q596" s="223"/>
      <c r="R596" s="223"/>
      <c r="S596" s="223"/>
      <c r="T596" s="224"/>
      <c r="AT596" s="218" t="s">
        <v>179</v>
      </c>
      <c r="AU596" s="218" t="s">
        <v>86</v>
      </c>
      <c r="AV596" s="16" t="s">
        <v>171</v>
      </c>
      <c r="AW596" s="16" t="s">
        <v>32</v>
      </c>
      <c r="AX596" s="16" t="s">
        <v>84</v>
      </c>
      <c r="AY596" s="218" t="s">
        <v>170</v>
      </c>
    </row>
    <row r="597" spans="1:65" s="2" customFormat="1" ht="21.75" customHeight="1">
      <c r="A597" s="33"/>
      <c r="B597" s="167"/>
      <c r="C597" s="168" t="s">
        <v>981</v>
      </c>
      <c r="D597" s="168" t="s">
        <v>173</v>
      </c>
      <c r="E597" s="169" t="s">
        <v>982</v>
      </c>
      <c r="F597" s="170" t="s">
        <v>983</v>
      </c>
      <c r="G597" s="171" t="s">
        <v>184</v>
      </c>
      <c r="H597" s="172">
        <v>2618.808</v>
      </c>
      <c r="I597" s="173"/>
      <c r="J597" s="174">
        <f>ROUND(I597*H597,2)</f>
        <v>0</v>
      </c>
      <c r="K597" s="175"/>
      <c r="L597" s="34"/>
      <c r="M597" s="176" t="s">
        <v>1</v>
      </c>
      <c r="N597" s="177" t="s">
        <v>42</v>
      </c>
      <c r="O597" s="59"/>
      <c r="P597" s="178">
        <f>O597*H597</f>
        <v>0</v>
      </c>
      <c r="Q597" s="178">
        <v>2.0000000000000001E-4</v>
      </c>
      <c r="R597" s="178">
        <f>Q597*H597</f>
        <v>0.52376160000000005</v>
      </c>
      <c r="S597" s="178">
        <v>0</v>
      </c>
      <c r="T597" s="179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80" t="s">
        <v>273</v>
      </c>
      <c r="AT597" s="180" t="s">
        <v>173</v>
      </c>
      <c r="AU597" s="180" t="s">
        <v>86</v>
      </c>
      <c r="AY597" s="18" t="s">
        <v>170</v>
      </c>
      <c r="BE597" s="181">
        <f>IF(N597="základní",J597,0)</f>
        <v>0</v>
      </c>
      <c r="BF597" s="181">
        <f>IF(N597="snížená",J597,0)</f>
        <v>0</v>
      </c>
      <c r="BG597" s="181">
        <f>IF(N597="zákl. přenesená",J597,0)</f>
        <v>0</v>
      </c>
      <c r="BH597" s="181">
        <f>IF(N597="sníž. přenesená",J597,0)</f>
        <v>0</v>
      </c>
      <c r="BI597" s="181">
        <f>IF(N597="nulová",J597,0)</f>
        <v>0</v>
      </c>
      <c r="BJ597" s="18" t="s">
        <v>84</v>
      </c>
      <c r="BK597" s="181">
        <f>ROUND(I597*H597,2)</f>
        <v>0</v>
      </c>
      <c r="BL597" s="18" t="s">
        <v>273</v>
      </c>
      <c r="BM597" s="180" t="s">
        <v>984</v>
      </c>
    </row>
    <row r="598" spans="1:65" s="2" customFormat="1" ht="21.75" customHeight="1">
      <c r="A598" s="33"/>
      <c r="B598" s="167"/>
      <c r="C598" s="168" t="s">
        <v>985</v>
      </c>
      <c r="D598" s="168" t="s">
        <v>173</v>
      </c>
      <c r="E598" s="169" t="s">
        <v>986</v>
      </c>
      <c r="F598" s="170" t="s">
        <v>987</v>
      </c>
      <c r="G598" s="171" t="s">
        <v>184</v>
      </c>
      <c r="H598" s="172">
        <v>2618.808</v>
      </c>
      <c r="I598" s="173"/>
      <c r="J598" s="174">
        <f>ROUND(I598*H598,2)</f>
        <v>0</v>
      </c>
      <c r="K598" s="175"/>
      <c r="L598" s="34"/>
      <c r="M598" s="176" t="s">
        <v>1</v>
      </c>
      <c r="N598" s="177" t="s">
        <v>42</v>
      </c>
      <c r="O598" s="59"/>
      <c r="P598" s="178">
        <f>O598*H598</f>
        <v>0</v>
      </c>
      <c r="Q598" s="178">
        <v>2.9E-4</v>
      </c>
      <c r="R598" s="178">
        <f>Q598*H598</f>
        <v>0.75945432000000002</v>
      </c>
      <c r="S598" s="178">
        <v>0</v>
      </c>
      <c r="T598" s="179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80" t="s">
        <v>273</v>
      </c>
      <c r="AT598" s="180" t="s">
        <v>173</v>
      </c>
      <c r="AU598" s="180" t="s">
        <v>86</v>
      </c>
      <c r="AY598" s="18" t="s">
        <v>170</v>
      </c>
      <c r="BE598" s="181">
        <f>IF(N598="základní",J598,0)</f>
        <v>0</v>
      </c>
      <c r="BF598" s="181">
        <f>IF(N598="snížená",J598,0)</f>
        <v>0</v>
      </c>
      <c r="BG598" s="181">
        <f>IF(N598="zákl. přenesená",J598,0)</f>
        <v>0</v>
      </c>
      <c r="BH598" s="181">
        <f>IF(N598="sníž. přenesená",J598,0)</f>
        <v>0</v>
      </c>
      <c r="BI598" s="181">
        <f>IF(N598="nulová",J598,0)</f>
        <v>0</v>
      </c>
      <c r="BJ598" s="18" t="s">
        <v>84</v>
      </c>
      <c r="BK598" s="181">
        <f>ROUND(I598*H598,2)</f>
        <v>0</v>
      </c>
      <c r="BL598" s="18" t="s">
        <v>273</v>
      </c>
      <c r="BM598" s="180" t="s">
        <v>988</v>
      </c>
    </row>
    <row r="599" spans="1:65" s="13" customFormat="1" ht="10.199999999999999">
      <c r="B599" s="182"/>
      <c r="D599" s="183" t="s">
        <v>179</v>
      </c>
      <c r="E599" s="184" t="s">
        <v>1</v>
      </c>
      <c r="F599" s="185" t="s">
        <v>232</v>
      </c>
      <c r="H599" s="184" t="s">
        <v>1</v>
      </c>
      <c r="I599" s="186"/>
      <c r="L599" s="182"/>
      <c r="M599" s="187"/>
      <c r="N599" s="188"/>
      <c r="O599" s="188"/>
      <c r="P599" s="188"/>
      <c r="Q599" s="188"/>
      <c r="R599" s="188"/>
      <c r="S599" s="188"/>
      <c r="T599" s="189"/>
      <c r="AT599" s="184" t="s">
        <v>179</v>
      </c>
      <c r="AU599" s="184" t="s">
        <v>86</v>
      </c>
      <c r="AV599" s="13" t="s">
        <v>84</v>
      </c>
      <c r="AW599" s="13" t="s">
        <v>32</v>
      </c>
      <c r="AX599" s="13" t="s">
        <v>77</v>
      </c>
      <c r="AY599" s="184" t="s">
        <v>170</v>
      </c>
    </row>
    <row r="600" spans="1:65" s="14" customFormat="1" ht="20.399999999999999">
      <c r="B600" s="190"/>
      <c r="D600" s="183" t="s">
        <v>179</v>
      </c>
      <c r="E600" s="191" t="s">
        <v>1</v>
      </c>
      <c r="F600" s="192" t="s">
        <v>989</v>
      </c>
      <c r="H600" s="193">
        <v>345.5</v>
      </c>
      <c r="I600" s="194"/>
      <c r="L600" s="190"/>
      <c r="M600" s="195"/>
      <c r="N600" s="196"/>
      <c r="O600" s="196"/>
      <c r="P600" s="196"/>
      <c r="Q600" s="196"/>
      <c r="R600" s="196"/>
      <c r="S600" s="196"/>
      <c r="T600" s="197"/>
      <c r="AT600" s="191" t="s">
        <v>179</v>
      </c>
      <c r="AU600" s="191" t="s">
        <v>86</v>
      </c>
      <c r="AV600" s="14" t="s">
        <v>86</v>
      </c>
      <c r="AW600" s="14" t="s">
        <v>32</v>
      </c>
      <c r="AX600" s="14" t="s">
        <v>77</v>
      </c>
      <c r="AY600" s="191" t="s">
        <v>170</v>
      </c>
    </row>
    <row r="601" spans="1:65" s="14" customFormat="1" ht="10.199999999999999">
      <c r="B601" s="190"/>
      <c r="D601" s="183" t="s">
        <v>179</v>
      </c>
      <c r="E601" s="191" t="s">
        <v>1</v>
      </c>
      <c r="F601" s="192" t="s">
        <v>990</v>
      </c>
      <c r="H601" s="193">
        <v>59.52</v>
      </c>
      <c r="I601" s="194"/>
      <c r="L601" s="190"/>
      <c r="M601" s="195"/>
      <c r="N601" s="196"/>
      <c r="O601" s="196"/>
      <c r="P601" s="196"/>
      <c r="Q601" s="196"/>
      <c r="R601" s="196"/>
      <c r="S601" s="196"/>
      <c r="T601" s="197"/>
      <c r="AT601" s="191" t="s">
        <v>179</v>
      </c>
      <c r="AU601" s="191" t="s">
        <v>86</v>
      </c>
      <c r="AV601" s="14" t="s">
        <v>86</v>
      </c>
      <c r="AW601" s="14" t="s">
        <v>32</v>
      </c>
      <c r="AX601" s="14" t="s">
        <v>77</v>
      </c>
      <c r="AY601" s="191" t="s">
        <v>170</v>
      </c>
    </row>
    <row r="602" spans="1:65" s="14" customFormat="1" ht="10.199999999999999">
      <c r="B602" s="190"/>
      <c r="D602" s="183" t="s">
        <v>179</v>
      </c>
      <c r="E602" s="191" t="s">
        <v>1</v>
      </c>
      <c r="F602" s="192" t="s">
        <v>991</v>
      </c>
      <c r="H602" s="193">
        <v>-10.15</v>
      </c>
      <c r="I602" s="194"/>
      <c r="L602" s="190"/>
      <c r="M602" s="195"/>
      <c r="N602" s="196"/>
      <c r="O602" s="196"/>
      <c r="P602" s="196"/>
      <c r="Q602" s="196"/>
      <c r="R602" s="196"/>
      <c r="S602" s="196"/>
      <c r="T602" s="197"/>
      <c r="AT602" s="191" t="s">
        <v>179</v>
      </c>
      <c r="AU602" s="191" t="s">
        <v>86</v>
      </c>
      <c r="AV602" s="14" t="s">
        <v>86</v>
      </c>
      <c r="AW602" s="14" t="s">
        <v>32</v>
      </c>
      <c r="AX602" s="14" t="s">
        <v>77</v>
      </c>
      <c r="AY602" s="191" t="s">
        <v>170</v>
      </c>
    </row>
    <row r="603" spans="1:65" s="14" customFormat="1" ht="20.399999999999999">
      <c r="B603" s="190"/>
      <c r="D603" s="183" t="s">
        <v>179</v>
      </c>
      <c r="E603" s="191" t="s">
        <v>1</v>
      </c>
      <c r="F603" s="192" t="s">
        <v>992</v>
      </c>
      <c r="H603" s="193">
        <v>312.57600000000002</v>
      </c>
      <c r="I603" s="194"/>
      <c r="L603" s="190"/>
      <c r="M603" s="195"/>
      <c r="N603" s="196"/>
      <c r="O603" s="196"/>
      <c r="P603" s="196"/>
      <c r="Q603" s="196"/>
      <c r="R603" s="196"/>
      <c r="S603" s="196"/>
      <c r="T603" s="197"/>
      <c r="AT603" s="191" t="s">
        <v>179</v>
      </c>
      <c r="AU603" s="191" t="s">
        <v>86</v>
      </c>
      <c r="AV603" s="14" t="s">
        <v>86</v>
      </c>
      <c r="AW603" s="14" t="s">
        <v>32</v>
      </c>
      <c r="AX603" s="14" t="s">
        <v>77</v>
      </c>
      <c r="AY603" s="191" t="s">
        <v>170</v>
      </c>
    </row>
    <row r="604" spans="1:65" s="14" customFormat="1" ht="20.399999999999999">
      <c r="B604" s="190"/>
      <c r="D604" s="183" t="s">
        <v>179</v>
      </c>
      <c r="E604" s="191" t="s">
        <v>1</v>
      </c>
      <c r="F604" s="192" t="s">
        <v>993</v>
      </c>
      <c r="H604" s="193">
        <v>87.52</v>
      </c>
      <c r="I604" s="194"/>
      <c r="L604" s="190"/>
      <c r="M604" s="195"/>
      <c r="N604" s="196"/>
      <c r="O604" s="196"/>
      <c r="P604" s="196"/>
      <c r="Q604" s="196"/>
      <c r="R604" s="196"/>
      <c r="S604" s="196"/>
      <c r="T604" s="197"/>
      <c r="AT604" s="191" t="s">
        <v>179</v>
      </c>
      <c r="AU604" s="191" t="s">
        <v>86</v>
      </c>
      <c r="AV604" s="14" t="s">
        <v>86</v>
      </c>
      <c r="AW604" s="14" t="s">
        <v>32</v>
      </c>
      <c r="AX604" s="14" t="s">
        <v>77</v>
      </c>
      <c r="AY604" s="191" t="s">
        <v>170</v>
      </c>
    </row>
    <row r="605" spans="1:65" s="14" customFormat="1" ht="10.199999999999999">
      <c r="B605" s="190"/>
      <c r="D605" s="183" t="s">
        <v>179</v>
      </c>
      <c r="E605" s="191" t="s">
        <v>1</v>
      </c>
      <c r="F605" s="192" t="s">
        <v>994</v>
      </c>
      <c r="H605" s="193">
        <v>161.6</v>
      </c>
      <c r="I605" s="194"/>
      <c r="L605" s="190"/>
      <c r="M605" s="195"/>
      <c r="N605" s="196"/>
      <c r="O605" s="196"/>
      <c r="P605" s="196"/>
      <c r="Q605" s="196"/>
      <c r="R605" s="196"/>
      <c r="S605" s="196"/>
      <c r="T605" s="197"/>
      <c r="AT605" s="191" t="s">
        <v>179</v>
      </c>
      <c r="AU605" s="191" t="s">
        <v>86</v>
      </c>
      <c r="AV605" s="14" t="s">
        <v>86</v>
      </c>
      <c r="AW605" s="14" t="s">
        <v>32</v>
      </c>
      <c r="AX605" s="14" t="s">
        <v>77</v>
      </c>
      <c r="AY605" s="191" t="s">
        <v>170</v>
      </c>
    </row>
    <row r="606" spans="1:65" s="14" customFormat="1" ht="20.399999999999999">
      <c r="B606" s="190"/>
      <c r="D606" s="183" t="s">
        <v>179</v>
      </c>
      <c r="E606" s="191" t="s">
        <v>1</v>
      </c>
      <c r="F606" s="192" t="s">
        <v>995</v>
      </c>
      <c r="H606" s="193">
        <v>287.42399999999998</v>
      </c>
      <c r="I606" s="194"/>
      <c r="L606" s="190"/>
      <c r="M606" s="195"/>
      <c r="N606" s="196"/>
      <c r="O606" s="196"/>
      <c r="P606" s="196"/>
      <c r="Q606" s="196"/>
      <c r="R606" s="196"/>
      <c r="S606" s="196"/>
      <c r="T606" s="197"/>
      <c r="AT606" s="191" t="s">
        <v>179</v>
      </c>
      <c r="AU606" s="191" t="s">
        <v>86</v>
      </c>
      <c r="AV606" s="14" t="s">
        <v>86</v>
      </c>
      <c r="AW606" s="14" t="s">
        <v>32</v>
      </c>
      <c r="AX606" s="14" t="s">
        <v>77</v>
      </c>
      <c r="AY606" s="191" t="s">
        <v>170</v>
      </c>
    </row>
    <row r="607" spans="1:65" s="14" customFormat="1" ht="10.199999999999999">
      <c r="B607" s="190"/>
      <c r="D607" s="183" t="s">
        <v>179</v>
      </c>
      <c r="E607" s="191" t="s">
        <v>1</v>
      </c>
      <c r="F607" s="192" t="s">
        <v>996</v>
      </c>
      <c r="H607" s="193">
        <v>-7.6710000000000003</v>
      </c>
      <c r="I607" s="194"/>
      <c r="L607" s="190"/>
      <c r="M607" s="195"/>
      <c r="N607" s="196"/>
      <c r="O607" s="196"/>
      <c r="P607" s="196"/>
      <c r="Q607" s="196"/>
      <c r="R607" s="196"/>
      <c r="S607" s="196"/>
      <c r="T607" s="197"/>
      <c r="AT607" s="191" t="s">
        <v>179</v>
      </c>
      <c r="AU607" s="191" t="s">
        <v>86</v>
      </c>
      <c r="AV607" s="14" t="s">
        <v>86</v>
      </c>
      <c r="AW607" s="14" t="s">
        <v>32</v>
      </c>
      <c r="AX607" s="14" t="s">
        <v>77</v>
      </c>
      <c r="AY607" s="191" t="s">
        <v>170</v>
      </c>
    </row>
    <row r="608" spans="1:65" s="14" customFormat="1" ht="10.199999999999999">
      <c r="B608" s="190"/>
      <c r="D608" s="183" t="s">
        <v>179</v>
      </c>
      <c r="E608" s="191" t="s">
        <v>1</v>
      </c>
      <c r="F608" s="192" t="s">
        <v>997</v>
      </c>
      <c r="H608" s="193">
        <v>21.245000000000001</v>
      </c>
      <c r="I608" s="194"/>
      <c r="L608" s="190"/>
      <c r="M608" s="195"/>
      <c r="N608" s="196"/>
      <c r="O608" s="196"/>
      <c r="P608" s="196"/>
      <c r="Q608" s="196"/>
      <c r="R608" s="196"/>
      <c r="S608" s="196"/>
      <c r="T608" s="197"/>
      <c r="AT608" s="191" t="s">
        <v>179</v>
      </c>
      <c r="AU608" s="191" t="s">
        <v>86</v>
      </c>
      <c r="AV608" s="14" t="s">
        <v>86</v>
      </c>
      <c r="AW608" s="14" t="s">
        <v>32</v>
      </c>
      <c r="AX608" s="14" t="s">
        <v>77</v>
      </c>
      <c r="AY608" s="191" t="s">
        <v>170</v>
      </c>
    </row>
    <row r="609" spans="2:51" s="14" customFormat="1" ht="10.199999999999999">
      <c r="B609" s="190"/>
      <c r="D609" s="183" t="s">
        <v>179</v>
      </c>
      <c r="E609" s="191" t="s">
        <v>1</v>
      </c>
      <c r="F609" s="192" t="s">
        <v>998</v>
      </c>
      <c r="H609" s="193">
        <v>10.007999999999999</v>
      </c>
      <c r="I609" s="194"/>
      <c r="L609" s="190"/>
      <c r="M609" s="195"/>
      <c r="N609" s="196"/>
      <c r="O609" s="196"/>
      <c r="P609" s="196"/>
      <c r="Q609" s="196"/>
      <c r="R609" s="196"/>
      <c r="S609" s="196"/>
      <c r="T609" s="197"/>
      <c r="AT609" s="191" t="s">
        <v>179</v>
      </c>
      <c r="AU609" s="191" t="s">
        <v>86</v>
      </c>
      <c r="AV609" s="14" t="s">
        <v>86</v>
      </c>
      <c r="AW609" s="14" t="s">
        <v>32</v>
      </c>
      <c r="AX609" s="14" t="s">
        <v>77</v>
      </c>
      <c r="AY609" s="191" t="s">
        <v>170</v>
      </c>
    </row>
    <row r="610" spans="2:51" s="14" customFormat="1" ht="10.199999999999999">
      <c r="B610" s="190"/>
      <c r="D610" s="183" t="s">
        <v>179</v>
      </c>
      <c r="E610" s="191" t="s">
        <v>1</v>
      </c>
      <c r="F610" s="192" t="s">
        <v>999</v>
      </c>
      <c r="H610" s="193">
        <v>15.792</v>
      </c>
      <c r="I610" s="194"/>
      <c r="L610" s="190"/>
      <c r="M610" s="195"/>
      <c r="N610" s="196"/>
      <c r="O610" s="196"/>
      <c r="P610" s="196"/>
      <c r="Q610" s="196"/>
      <c r="R610" s="196"/>
      <c r="S610" s="196"/>
      <c r="T610" s="197"/>
      <c r="AT610" s="191" t="s">
        <v>179</v>
      </c>
      <c r="AU610" s="191" t="s">
        <v>86</v>
      </c>
      <c r="AV610" s="14" t="s">
        <v>86</v>
      </c>
      <c r="AW610" s="14" t="s">
        <v>32</v>
      </c>
      <c r="AX610" s="14" t="s">
        <v>77</v>
      </c>
      <c r="AY610" s="191" t="s">
        <v>170</v>
      </c>
    </row>
    <row r="611" spans="2:51" s="14" customFormat="1" ht="10.199999999999999">
      <c r="B611" s="190"/>
      <c r="D611" s="183" t="s">
        <v>179</v>
      </c>
      <c r="E611" s="191" t="s">
        <v>1</v>
      </c>
      <c r="F611" s="192" t="s">
        <v>1000</v>
      </c>
      <c r="H611" s="193">
        <v>6.54</v>
      </c>
      <c r="I611" s="194"/>
      <c r="L611" s="190"/>
      <c r="M611" s="195"/>
      <c r="N611" s="196"/>
      <c r="O611" s="196"/>
      <c r="P611" s="196"/>
      <c r="Q611" s="196"/>
      <c r="R611" s="196"/>
      <c r="S611" s="196"/>
      <c r="T611" s="197"/>
      <c r="AT611" s="191" t="s">
        <v>179</v>
      </c>
      <c r="AU611" s="191" t="s">
        <v>86</v>
      </c>
      <c r="AV611" s="14" t="s">
        <v>86</v>
      </c>
      <c r="AW611" s="14" t="s">
        <v>32</v>
      </c>
      <c r="AX611" s="14" t="s">
        <v>77</v>
      </c>
      <c r="AY611" s="191" t="s">
        <v>170</v>
      </c>
    </row>
    <row r="612" spans="2:51" s="16" customFormat="1" ht="10.199999999999999">
      <c r="B612" s="217"/>
      <c r="D612" s="183" t="s">
        <v>179</v>
      </c>
      <c r="E612" s="218" t="s">
        <v>1</v>
      </c>
      <c r="F612" s="219" t="s">
        <v>221</v>
      </c>
      <c r="H612" s="220">
        <v>1289.904</v>
      </c>
      <c r="I612" s="221"/>
      <c r="L612" s="217"/>
      <c r="M612" s="222"/>
      <c r="N612" s="223"/>
      <c r="O612" s="223"/>
      <c r="P612" s="223"/>
      <c r="Q612" s="223"/>
      <c r="R612" s="223"/>
      <c r="S612" s="223"/>
      <c r="T612" s="224"/>
      <c r="AT612" s="218" t="s">
        <v>179</v>
      </c>
      <c r="AU612" s="218" t="s">
        <v>86</v>
      </c>
      <c r="AV612" s="16" t="s">
        <v>171</v>
      </c>
      <c r="AW612" s="16" t="s">
        <v>32</v>
      </c>
      <c r="AX612" s="16" t="s">
        <v>77</v>
      </c>
      <c r="AY612" s="218" t="s">
        <v>170</v>
      </c>
    </row>
    <row r="613" spans="2:51" s="13" customFormat="1" ht="10.199999999999999">
      <c r="B613" s="182"/>
      <c r="D613" s="183" t="s">
        <v>179</v>
      </c>
      <c r="E613" s="184" t="s">
        <v>1</v>
      </c>
      <c r="F613" s="185" t="s">
        <v>219</v>
      </c>
      <c r="H613" s="184" t="s">
        <v>1</v>
      </c>
      <c r="I613" s="186"/>
      <c r="L613" s="182"/>
      <c r="M613" s="187"/>
      <c r="N613" s="188"/>
      <c r="O613" s="188"/>
      <c r="P613" s="188"/>
      <c r="Q613" s="188"/>
      <c r="R613" s="188"/>
      <c r="S613" s="188"/>
      <c r="T613" s="189"/>
      <c r="AT613" s="184" t="s">
        <v>179</v>
      </c>
      <c r="AU613" s="184" t="s">
        <v>86</v>
      </c>
      <c r="AV613" s="13" t="s">
        <v>84</v>
      </c>
      <c r="AW613" s="13" t="s">
        <v>32</v>
      </c>
      <c r="AX613" s="13" t="s">
        <v>77</v>
      </c>
      <c r="AY613" s="184" t="s">
        <v>170</v>
      </c>
    </row>
    <row r="614" spans="2:51" s="14" customFormat="1" ht="30.6">
      <c r="B614" s="190"/>
      <c r="D614" s="183" t="s">
        <v>179</v>
      </c>
      <c r="E614" s="191" t="s">
        <v>1</v>
      </c>
      <c r="F614" s="192" t="s">
        <v>1001</v>
      </c>
      <c r="H614" s="193">
        <v>334.3</v>
      </c>
      <c r="I614" s="194"/>
      <c r="L614" s="190"/>
      <c r="M614" s="195"/>
      <c r="N614" s="196"/>
      <c r="O614" s="196"/>
      <c r="P614" s="196"/>
      <c r="Q614" s="196"/>
      <c r="R614" s="196"/>
      <c r="S614" s="196"/>
      <c r="T614" s="197"/>
      <c r="AT614" s="191" t="s">
        <v>179</v>
      </c>
      <c r="AU614" s="191" t="s">
        <v>86</v>
      </c>
      <c r="AV614" s="14" t="s">
        <v>86</v>
      </c>
      <c r="AW614" s="14" t="s">
        <v>32</v>
      </c>
      <c r="AX614" s="14" t="s">
        <v>77</v>
      </c>
      <c r="AY614" s="191" t="s">
        <v>170</v>
      </c>
    </row>
    <row r="615" spans="2:51" s="14" customFormat="1" ht="10.199999999999999">
      <c r="B615" s="190"/>
      <c r="D615" s="183" t="s">
        <v>179</v>
      </c>
      <c r="E615" s="191" t="s">
        <v>1</v>
      </c>
      <c r="F615" s="192" t="s">
        <v>1002</v>
      </c>
      <c r="H615" s="193">
        <v>56.158999999999999</v>
      </c>
      <c r="I615" s="194"/>
      <c r="L615" s="190"/>
      <c r="M615" s="195"/>
      <c r="N615" s="196"/>
      <c r="O615" s="196"/>
      <c r="P615" s="196"/>
      <c r="Q615" s="196"/>
      <c r="R615" s="196"/>
      <c r="S615" s="196"/>
      <c r="T615" s="197"/>
      <c r="AT615" s="191" t="s">
        <v>179</v>
      </c>
      <c r="AU615" s="191" t="s">
        <v>86</v>
      </c>
      <c r="AV615" s="14" t="s">
        <v>86</v>
      </c>
      <c r="AW615" s="14" t="s">
        <v>32</v>
      </c>
      <c r="AX615" s="14" t="s">
        <v>77</v>
      </c>
      <c r="AY615" s="191" t="s">
        <v>170</v>
      </c>
    </row>
    <row r="616" spans="2:51" s="14" customFormat="1" ht="10.199999999999999">
      <c r="B616" s="190"/>
      <c r="D616" s="183" t="s">
        <v>179</v>
      </c>
      <c r="E616" s="191" t="s">
        <v>1</v>
      </c>
      <c r="F616" s="192" t="s">
        <v>1003</v>
      </c>
      <c r="H616" s="193">
        <v>-6.0030000000000001</v>
      </c>
      <c r="I616" s="194"/>
      <c r="L616" s="190"/>
      <c r="M616" s="195"/>
      <c r="N616" s="196"/>
      <c r="O616" s="196"/>
      <c r="P616" s="196"/>
      <c r="Q616" s="196"/>
      <c r="R616" s="196"/>
      <c r="S616" s="196"/>
      <c r="T616" s="197"/>
      <c r="AT616" s="191" t="s">
        <v>179</v>
      </c>
      <c r="AU616" s="191" t="s">
        <v>86</v>
      </c>
      <c r="AV616" s="14" t="s">
        <v>86</v>
      </c>
      <c r="AW616" s="14" t="s">
        <v>32</v>
      </c>
      <c r="AX616" s="14" t="s">
        <v>77</v>
      </c>
      <c r="AY616" s="191" t="s">
        <v>170</v>
      </c>
    </row>
    <row r="617" spans="2:51" s="14" customFormat="1" ht="20.399999999999999">
      <c r="B617" s="190"/>
      <c r="D617" s="183" t="s">
        <v>179</v>
      </c>
      <c r="E617" s="191" t="s">
        <v>1</v>
      </c>
      <c r="F617" s="192" t="s">
        <v>1004</v>
      </c>
      <c r="H617" s="193">
        <v>244.46299999999999</v>
      </c>
      <c r="I617" s="194"/>
      <c r="L617" s="190"/>
      <c r="M617" s="195"/>
      <c r="N617" s="196"/>
      <c r="O617" s="196"/>
      <c r="P617" s="196"/>
      <c r="Q617" s="196"/>
      <c r="R617" s="196"/>
      <c r="S617" s="196"/>
      <c r="T617" s="197"/>
      <c r="AT617" s="191" t="s">
        <v>179</v>
      </c>
      <c r="AU617" s="191" t="s">
        <v>86</v>
      </c>
      <c r="AV617" s="14" t="s">
        <v>86</v>
      </c>
      <c r="AW617" s="14" t="s">
        <v>32</v>
      </c>
      <c r="AX617" s="14" t="s">
        <v>77</v>
      </c>
      <c r="AY617" s="191" t="s">
        <v>170</v>
      </c>
    </row>
    <row r="618" spans="2:51" s="14" customFormat="1" ht="10.199999999999999">
      <c r="B618" s="190"/>
      <c r="D618" s="183" t="s">
        <v>179</v>
      </c>
      <c r="E618" s="191" t="s">
        <v>1</v>
      </c>
      <c r="F618" s="192" t="s">
        <v>1005</v>
      </c>
      <c r="H618" s="193">
        <v>142.90899999999999</v>
      </c>
      <c r="I618" s="194"/>
      <c r="L618" s="190"/>
      <c r="M618" s="195"/>
      <c r="N618" s="196"/>
      <c r="O618" s="196"/>
      <c r="P618" s="196"/>
      <c r="Q618" s="196"/>
      <c r="R618" s="196"/>
      <c r="S618" s="196"/>
      <c r="T618" s="197"/>
      <c r="AT618" s="191" t="s">
        <v>179</v>
      </c>
      <c r="AU618" s="191" t="s">
        <v>86</v>
      </c>
      <c r="AV618" s="14" t="s">
        <v>86</v>
      </c>
      <c r="AW618" s="14" t="s">
        <v>32</v>
      </c>
      <c r="AX618" s="14" t="s">
        <v>77</v>
      </c>
      <c r="AY618" s="191" t="s">
        <v>170</v>
      </c>
    </row>
    <row r="619" spans="2:51" s="14" customFormat="1" ht="20.399999999999999">
      <c r="B619" s="190"/>
      <c r="D619" s="183" t="s">
        <v>179</v>
      </c>
      <c r="E619" s="191" t="s">
        <v>1</v>
      </c>
      <c r="F619" s="192" t="s">
        <v>1006</v>
      </c>
      <c r="H619" s="193">
        <v>229.81899999999999</v>
      </c>
      <c r="I619" s="194"/>
      <c r="L619" s="190"/>
      <c r="M619" s="195"/>
      <c r="N619" s="196"/>
      <c r="O619" s="196"/>
      <c r="P619" s="196"/>
      <c r="Q619" s="196"/>
      <c r="R619" s="196"/>
      <c r="S619" s="196"/>
      <c r="T619" s="197"/>
      <c r="AT619" s="191" t="s">
        <v>179</v>
      </c>
      <c r="AU619" s="191" t="s">
        <v>86</v>
      </c>
      <c r="AV619" s="14" t="s">
        <v>86</v>
      </c>
      <c r="AW619" s="14" t="s">
        <v>32</v>
      </c>
      <c r="AX619" s="14" t="s">
        <v>77</v>
      </c>
      <c r="AY619" s="191" t="s">
        <v>170</v>
      </c>
    </row>
    <row r="620" spans="2:51" s="14" customFormat="1" ht="20.399999999999999">
      <c r="B620" s="190"/>
      <c r="D620" s="183" t="s">
        <v>179</v>
      </c>
      <c r="E620" s="191" t="s">
        <v>1</v>
      </c>
      <c r="F620" s="192" t="s">
        <v>1007</v>
      </c>
      <c r="H620" s="193">
        <v>218.911</v>
      </c>
      <c r="I620" s="194"/>
      <c r="L620" s="190"/>
      <c r="M620" s="195"/>
      <c r="N620" s="196"/>
      <c r="O620" s="196"/>
      <c r="P620" s="196"/>
      <c r="Q620" s="196"/>
      <c r="R620" s="196"/>
      <c r="S620" s="196"/>
      <c r="T620" s="197"/>
      <c r="AT620" s="191" t="s">
        <v>179</v>
      </c>
      <c r="AU620" s="191" t="s">
        <v>86</v>
      </c>
      <c r="AV620" s="14" t="s">
        <v>86</v>
      </c>
      <c r="AW620" s="14" t="s">
        <v>32</v>
      </c>
      <c r="AX620" s="14" t="s">
        <v>77</v>
      </c>
      <c r="AY620" s="191" t="s">
        <v>170</v>
      </c>
    </row>
    <row r="621" spans="2:51" s="14" customFormat="1" ht="10.199999999999999">
      <c r="B621" s="190"/>
      <c r="D621" s="183" t="s">
        <v>179</v>
      </c>
      <c r="E621" s="191" t="s">
        <v>1</v>
      </c>
      <c r="F621" s="192" t="s">
        <v>1008</v>
      </c>
      <c r="H621" s="193">
        <v>47.445999999999998</v>
      </c>
      <c r="I621" s="194"/>
      <c r="L621" s="190"/>
      <c r="M621" s="195"/>
      <c r="N621" s="196"/>
      <c r="O621" s="196"/>
      <c r="P621" s="196"/>
      <c r="Q621" s="196"/>
      <c r="R621" s="196"/>
      <c r="S621" s="196"/>
      <c r="T621" s="197"/>
      <c r="AT621" s="191" t="s">
        <v>179</v>
      </c>
      <c r="AU621" s="191" t="s">
        <v>86</v>
      </c>
      <c r="AV621" s="14" t="s">
        <v>86</v>
      </c>
      <c r="AW621" s="14" t="s">
        <v>32</v>
      </c>
      <c r="AX621" s="14" t="s">
        <v>77</v>
      </c>
      <c r="AY621" s="191" t="s">
        <v>170</v>
      </c>
    </row>
    <row r="622" spans="2:51" s="14" customFormat="1" ht="10.199999999999999">
      <c r="B622" s="190"/>
      <c r="D622" s="183" t="s">
        <v>179</v>
      </c>
      <c r="E622" s="191" t="s">
        <v>1</v>
      </c>
      <c r="F622" s="192" t="s">
        <v>1009</v>
      </c>
      <c r="H622" s="193">
        <v>13.145</v>
      </c>
      <c r="I622" s="194"/>
      <c r="L622" s="190"/>
      <c r="M622" s="195"/>
      <c r="N622" s="196"/>
      <c r="O622" s="196"/>
      <c r="P622" s="196"/>
      <c r="Q622" s="196"/>
      <c r="R622" s="196"/>
      <c r="S622" s="196"/>
      <c r="T622" s="197"/>
      <c r="AT622" s="191" t="s">
        <v>179</v>
      </c>
      <c r="AU622" s="191" t="s">
        <v>86</v>
      </c>
      <c r="AV622" s="14" t="s">
        <v>86</v>
      </c>
      <c r="AW622" s="14" t="s">
        <v>32</v>
      </c>
      <c r="AX622" s="14" t="s">
        <v>77</v>
      </c>
      <c r="AY622" s="191" t="s">
        <v>170</v>
      </c>
    </row>
    <row r="623" spans="2:51" s="14" customFormat="1" ht="10.199999999999999">
      <c r="B623" s="190"/>
      <c r="D623" s="183" t="s">
        <v>179</v>
      </c>
      <c r="E623" s="191" t="s">
        <v>1</v>
      </c>
      <c r="F623" s="192" t="s">
        <v>1010</v>
      </c>
      <c r="H623" s="193">
        <v>19.47</v>
      </c>
      <c r="I623" s="194"/>
      <c r="L623" s="190"/>
      <c r="M623" s="195"/>
      <c r="N623" s="196"/>
      <c r="O623" s="196"/>
      <c r="P623" s="196"/>
      <c r="Q623" s="196"/>
      <c r="R623" s="196"/>
      <c r="S623" s="196"/>
      <c r="T623" s="197"/>
      <c r="AT623" s="191" t="s">
        <v>179</v>
      </c>
      <c r="AU623" s="191" t="s">
        <v>86</v>
      </c>
      <c r="AV623" s="14" t="s">
        <v>86</v>
      </c>
      <c r="AW623" s="14" t="s">
        <v>32</v>
      </c>
      <c r="AX623" s="14" t="s">
        <v>77</v>
      </c>
      <c r="AY623" s="191" t="s">
        <v>170</v>
      </c>
    </row>
    <row r="624" spans="2:51" s="14" customFormat="1" ht="20.399999999999999">
      <c r="B624" s="190"/>
      <c r="D624" s="183" t="s">
        <v>179</v>
      </c>
      <c r="E624" s="191" t="s">
        <v>1</v>
      </c>
      <c r="F624" s="192" t="s">
        <v>1011</v>
      </c>
      <c r="H624" s="193">
        <v>28.285</v>
      </c>
      <c r="I624" s="194"/>
      <c r="L624" s="190"/>
      <c r="M624" s="195"/>
      <c r="N624" s="196"/>
      <c r="O624" s="196"/>
      <c r="P624" s="196"/>
      <c r="Q624" s="196"/>
      <c r="R624" s="196"/>
      <c r="S624" s="196"/>
      <c r="T624" s="197"/>
      <c r="AT624" s="191" t="s">
        <v>179</v>
      </c>
      <c r="AU624" s="191" t="s">
        <v>86</v>
      </c>
      <c r="AV624" s="14" t="s">
        <v>86</v>
      </c>
      <c r="AW624" s="14" t="s">
        <v>32</v>
      </c>
      <c r="AX624" s="14" t="s">
        <v>77</v>
      </c>
      <c r="AY624" s="191" t="s">
        <v>170</v>
      </c>
    </row>
    <row r="625" spans="1:65" s="16" customFormat="1" ht="10.199999999999999">
      <c r="B625" s="217"/>
      <c r="D625" s="183" t="s">
        <v>179</v>
      </c>
      <c r="E625" s="218" t="s">
        <v>1</v>
      </c>
      <c r="F625" s="219" t="s">
        <v>221</v>
      </c>
      <c r="H625" s="220">
        <v>1328.904</v>
      </c>
      <c r="I625" s="221"/>
      <c r="L625" s="217"/>
      <c r="M625" s="222"/>
      <c r="N625" s="223"/>
      <c r="O625" s="223"/>
      <c r="P625" s="223"/>
      <c r="Q625" s="223"/>
      <c r="R625" s="223"/>
      <c r="S625" s="223"/>
      <c r="T625" s="224"/>
      <c r="AT625" s="218" t="s">
        <v>179</v>
      </c>
      <c r="AU625" s="218" t="s">
        <v>86</v>
      </c>
      <c r="AV625" s="16" t="s">
        <v>171</v>
      </c>
      <c r="AW625" s="16" t="s">
        <v>32</v>
      </c>
      <c r="AX625" s="16" t="s">
        <v>77</v>
      </c>
      <c r="AY625" s="218" t="s">
        <v>170</v>
      </c>
    </row>
    <row r="626" spans="1:65" s="15" customFormat="1" ht="10.199999999999999">
      <c r="B626" s="198"/>
      <c r="D626" s="183" t="s">
        <v>179</v>
      </c>
      <c r="E626" s="199" t="s">
        <v>1</v>
      </c>
      <c r="F626" s="200" t="s">
        <v>198</v>
      </c>
      <c r="H626" s="201">
        <v>2618.808</v>
      </c>
      <c r="I626" s="202"/>
      <c r="L626" s="198"/>
      <c r="M626" s="203"/>
      <c r="N626" s="204"/>
      <c r="O626" s="204"/>
      <c r="P626" s="204"/>
      <c r="Q626" s="204"/>
      <c r="R626" s="204"/>
      <c r="S626" s="204"/>
      <c r="T626" s="205"/>
      <c r="AT626" s="199" t="s">
        <v>179</v>
      </c>
      <c r="AU626" s="199" t="s">
        <v>86</v>
      </c>
      <c r="AV626" s="15" t="s">
        <v>177</v>
      </c>
      <c r="AW626" s="15" t="s">
        <v>32</v>
      </c>
      <c r="AX626" s="15" t="s">
        <v>84</v>
      </c>
      <c r="AY626" s="199" t="s">
        <v>170</v>
      </c>
    </row>
    <row r="627" spans="1:65" s="12" customFormat="1" ht="25.95" customHeight="1">
      <c r="B627" s="154"/>
      <c r="D627" s="155" t="s">
        <v>76</v>
      </c>
      <c r="E627" s="156" t="s">
        <v>1012</v>
      </c>
      <c r="F627" s="156" t="s">
        <v>1013</v>
      </c>
      <c r="I627" s="157"/>
      <c r="J627" s="158">
        <f>BK627</f>
        <v>0</v>
      </c>
      <c r="L627" s="154"/>
      <c r="M627" s="159"/>
      <c r="N627" s="160"/>
      <c r="O627" s="160"/>
      <c r="P627" s="161">
        <f>P628</f>
        <v>0</v>
      </c>
      <c r="Q627" s="160"/>
      <c r="R627" s="161">
        <f>R628</f>
        <v>0</v>
      </c>
      <c r="S627" s="160"/>
      <c r="T627" s="162">
        <f>T628</f>
        <v>0</v>
      </c>
      <c r="AR627" s="155" t="s">
        <v>177</v>
      </c>
      <c r="AT627" s="163" t="s">
        <v>76</v>
      </c>
      <c r="AU627" s="163" t="s">
        <v>77</v>
      </c>
      <c r="AY627" s="155" t="s">
        <v>170</v>
      </c>
      <c r="BK627" s="164">
        <f>BK628</f>
        <v>0</v>
      </c>
    </row>
    <row r="628" spans="1:65" s="2" customFormat="1" ht="21.75" customHeight="1">
      <c r="A628" s="33"/>
      <c r="B628" s="167"/>
      <c r="C628" s="168" t="s">
        <v>1014</v>
      </c>
      <c r="D628" s="168" t="s">
        <v>173</v>
      </c>
      <c r="E628" s="169" t="s">
        <v>1015</v>
      </c>
      <c r="F628" s="170" t="s">
        <v>1016</v>
      </c>
      <c r="G628" s="171" t="s">
        <v>1017</v>
      </c>
      <c r="H628" s="172">
        <v>50</v>
      </c>
      <c r="I628" s="173"/>
      <c r="J628" s="174">
        <f>ROUND(I628*H628,2)</f>
        <v>0</v>
      </c>
      <c r="K628" s="175"/>
      <c r="L628" s="34"/>
      <c r="M628" s="176" t="s">
        <v>1</v>
      </c>
      <c r="N628" s="177" t="s">
        <v>42</v>
      </c>
      <c r="O628" s="59"/>
      <c r="P628" s="178">
        <f>O628*H628</f>
        <v>0</v>
      </c>
      <c r="Q628" s="178">
        <v>0</v>
      </c>
      <c r="R628" s="178">
        <f>Q628*H628</f>
        <v>0</v>
      </c>
      <c r="S628" s="178">
        <v>0</v>
      </c>
      <c r="T628" s="179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80" t="s">
        <v>1018</v>
      </c>
      <c r="AT628" s="180" t="s">
        <v>173</v>
      </c>
      <c r="AU628" s="180" t="s">
        <v>84</v>
      </c>
      <c r="AY628" s="18" t="s">
        <v>170</v>
      </c>
      <c r="BE628" s="181">
        <f>IF(N628="základní",J628,0)</f>
        <v>0</v>
      </c>
      <c r="BF628" s="181">
        <f>IF(N628="snížená",J628,0)</f>
        <v>0</v>
      </c>
      <c r="BG628" s="181">
        <f>IF(N628="zákl. přenesená",J628,0)</f>
        <v>0</v>
      </c>
      <c r="BH628" s="181">
        <f>IF(N628="sníž. přenesená",J628,0)</f>
        <v>0</v>
      </c>
      <c r="BI628" s="181">
        <f>IF(N628="nulová",J628,0)</f>
        <v>0</v>
      </c>
      <c r="BJ628" s="18" t="s">
        <v>84</v>
      </c>
      <c r="BK628" s="181">
        <f>ROUND(I628*H628,2)</f>
        <v>0</v>
      </c>
      <c r="BL628" s="18" t="s">
        <v>1018</v>
      </c>
      <c r="BM628" s="180" t="s">
        <v>1019</v>
      </c>
    </row>
    <row r="629" spans="1:65" s="12" customFormat="1" ht="25.95" customHeight="1">
      <c r="B629" s="154"/>
      <c r="D629" s="155" t="s">
        <v>76</v>
      </c>
      <c r="E629" s="156" t="s">
        <v>1020</v>
      </c>
      <c r="F629" s="156" t="s">
        <v>1021</v>
      </c>
      <c r="I629" s="157"/>
      <c r="J629" s="158">
        <f>BK629</f>
        <v>0</v>
      </c>
      <c r="L629" s="154"/>
      <c r="M629" s="159"/>
      <c r="N629" s="160"/>
      <c r="O629" s="160"/>
      <c r="P629" s="161">
        <f>P630+P632</f>
        <v>0</v>
      </c>
      <c r="Q629" s="160"/>
      <c r="R629" s="161">
        <f>R630+R632</f>
        <v>0</v>
      </c>
      <c r="S629" s="160"/>
      <c r="T629" s="162">
        <f>T630+T632</f>
        <v>0</v>
      </c>
      <c r="AR629" s="155" t="s">
        <v>205</v>
      </c>
      <c r="AT629" s="163" t="s">
        <v>76</v>
      </c>
      <c r="AU629" s="163" t="s">
        <v>77</v>
      </c>
      <c r="AY629" s="155" t="s">
        <v>170</v>
      </c>
      <c r="BK629" s="164">
        <f>BK630+BK632</f>
        <v>0</v>
      </c>
    </row>
    <row r="630" spans="1:65" s="12" customFormat="1" ht="22.8" customHeight="1">
      <c r="B630" s="154"/>
      <c r="D630" s="155" t="s">
        <v>76</v>
      </c>
      <c r="E630" s="165" t="s">
        <v>1022</v>
      </c>
      <c r="F630" s="165" t="s">
        <v>1023</v>
      </c>
      <c r="I630" s="157"/>
      <c r="J630" s="166">
        <f>BK630</f>
        <v>0</v>
      </c>
      <c r="L630" s="154"/>
      <c r="M630" s="159"/>
      <c r="N630" s="160"/>
      <c r="O630" s="160"/>
      <c r="P630" s="161">
        <f>P631</f>
        <v>0</v>
      </c>
      <c r="Q630" s="160"/>
      <c r="R630" s="161">
        <f>R631</f>
        <v>0</v>
      </c>
      <c r="S630" s="160"/>
      <c r="T630" s="162">
        <f>T631</f>
        <v>0</v>
      </c>
      <c r="AR630" s="155" t="s">
        <v>205</v>
      </c>
      <c r="AT630" s="163" t="s">
        <v>76</v>
      </c>
      <c r="AU630" s="163" t="s">
        <v>84</v>
      </c>
      <c r="AY630" s="155" t="s">
        <v>170</v>
      </c>
      <c r="BK630" s="164">
        <f>BK631</f>
        <v>0</v>
      </c>
    </row>
    <row r="631" spans="1:65" s="2" customFormat="1" ht="16.5" customHeight="1">
      <c r="A631" s="33"/>
      <c r="B631" s="167"/>
      <c r="C631" s="168" t="s">
        <v>1024</v>
      </c>
      <c r="D631" s="168" t="s">
        <v>173</v>
      </c>
      <c r="E631" s="169" t="s">
        <v>1025</v>
      </c>
      <c r="F631" s="170" t="s">
        <v>1023</v>
      </c>
      <c r="G631" s="171" t="s">
        <v>705</v>
      </c>
      <c r="H631" s="172">
        <v>1</v>
      </c>
      <c r="I631" s="173"/>
      <c r="J631" s="174">
        <f>ROUND(I631*H631,2)</f>
        <v>0</v>
      </c>
      <c r="K631" s="175"/>
      <c r="L631" s="34"/>
      <c r="M631" s="176" t="s">
        <v>1</v>
      </c>
      <c r="N631" s="177" t="s">
        <v>42</v>
      </c>
      <c r="O631" s="59"/>
      <c r="P631" s="178">
        <f>O631*H631</f>
        <v>0</v>
      </c>
      <c r="Q631" s="178">
        <v>0</v>
      </c>
      <c r="R631" s="178">
        <f>Q631*H631</f>
        <v>0</v>
      </c>
      <c r="S631" s="178">
        <v>0</v>
      </c>
      <c r="T631" s="179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80" t="s">
        <v>1026</v>
      </c>
      <c r="AT631" s="180" t="s">
        <v>173</v>
      </c>
      <c r="AU631" s="180" t="s">
        <v>86</v>
      </c>
      <c r="AY631" s="18" t="s">
        <v>170</v>
      </c>
      <c r="BE631" s="181">
        <f>IF(N631="základní",J631,0)</f>
        <v>0</v>
      </c>
      <c r="BF631" s="181">
        <f>IF(N631="snížená",J631,0)</f>
        <v>0</v>
      </c>
      <c r="BG631" s="181">
        <f>IF(N631="zákl. přenesená",J631,0)</f>
        <v>0</v>
      </c>
      <c r="BH631" s="181">
        <f>IF(N631="sníž. přenesená",J631,0)</f>
        <v>0</v>
      </c>
      <c r="BI631" s="181">
        <f>IF(N631="nulová",J631,0)</f>
        <v>0</v>
      </c>
      <c r="BJ631" s="18" t="s">
        <v>84</v>
      </c>
      <c r="BK631" s="181">
        <f>ROUND(I631*H631,2)</f>
        <v>0</v>
      </c>
      <c r="BL631" s="18" t="s">
        <v>1026</v>
      </c>
      <c r="BM631" s="180" t="s">
        <v>1027</v>
      </c>
    </row>
    <row r="632" spans="1:65" s="12" customFormat="1" ht="22.8" customHeight="1">
      <c r="B632" s="154"/>
      <c r="D632" s="155" t="s">
        <v>76</v>
      </c>
      <c r="E632" s="165" t="s">
        <v>1028</v>
      </c>
      <c r="F632" s="165" t="s">
        <v>1029</v>
      </c>
      <c r="I632" s="157"/>
      <c r="J632" s="166">
        <f>BK632</f>
        <v>0</v>
      </c>
      <c r="L632" s="154"/>
      <c r="M632" s="159"/>
      <c r="N632" s="160"/>
      <c r="O632" s="160"/>
      <c r="P632" s="161">
        <f>P633</f>
        <v>0</v>
      </c>
      <c r="Q632" s="160"/>
      <c r="R632" s="161">
        <f>R633</f>
        <v>0</v>
      </c>
      <c r="S632" s="160"/>
      <c r="T632" s="162">
        <f>T633</f>
        <v>0</v>
      </c>
      <c r="AR632" s="155" t="s">
        <v>205</v>
      </c>
      <c r="AT632" s="163" t="s">
        <v>76</v>
      </c>
      <c r="AU632" s="163" t="s">
        <v>84</v>
      </c>
      <c r="AY632" s="155" t="s">
        <v>170</v>
      </c>
      <c r="BK632" s="164">
        <f>BK633</f>
        <v>0</v>
      </c>
    </row>
    <row r="633" spans="1:65" s="2" customFormat="1" ht="16.5" customHeight="1">
      <c r="A633" s="33"/>
      <c r="B633" s="167"/>
      <c r="C633" s="168" t="s">
        <v>1030</v>
      </c>
      <c r="D633" s="168" t="s">
        <v>173</v>
      </c>
      <c r="E633" s="169" t="s">
        <v>1031</v>
      </c>
      <c r="F633" s="170" t="s">
        <v>1032</v>
      </c>
      <c r="G633" s="171" t="s">
        <v>705</v>
      </c>
      <c r="H633" s="172">
        <v>1</v>
      </c>
      <c r="I633" s="173"/>
      <c r="J633" s="174">
        <f>ROUND(I633*H633,2)</f>
        <v>0</v>
      </c>
      <c r="K633" s="175"/>
      <c r="L633" s="34"/>
      <c r="M633" s="225" t="s">
        <v>1</v>
      </c>
      <c r="N633" s="226" t="s">
        <v>42</v>
      </c>
      <c r="O633" s="227"/>
      <c r="P633" s="228">
        <f>O633*H633</f>
        <v>0</v>
      </c>
      <c r="Q633" s="228">
        <v>0</v>
      </c>
      <c r="R633" s="228">
        <f>Q633*H633</f>
        <v>0</v>
      </c>
      <c r="S633" s="228">
        <v>0</v>
      </c>
      <c r="T633" s="229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80" t="s">
        <v>1026</v>
      </c>
      <c r="AT633" s="180" t="s">
        <v>173</v>
      </c>
      <c r="AU633" s="180" t="s">
        <v>86</v>
      </c>
      <c r="AY633" s="18" t="s">
        <v>170</v>
      </c>
      <c r="BE633" s="181">
        <f>IF(N633="základní",J633,0)</f>
        <v>0</v>
      </c>
      <c r="BF633" s="181">
        <f>IF(N633="snížená",J633,0)</f>
        <v>0</v>
      </c>
      <c r="BG633" s="181">
        <f>IF(N633="zákl. přenesená",J633,0)</f>
        <v>0</v>
      </c>
      <c r="BH633" s="181">
        <f>IF(N633="sníž. přenesená",J633,0)</f>
        <v>0</v>
      </c>
      <c r="BI633" s="181">
        <f>IF(N633="nulová",J633,0)</f>
        <v>0</v>
      </c>
      <c r="BJ633" s="18" t="s">
        <v>84</v>
      </c>
      <c r="BK633" s="181">
        <f>ROUND(I633*H633,2)</f>
        <v>0</v>
      </c>
      <c r="BL633" s="18" t="s">
        <v>1026</v>
      </c>
      <c r="BM633" s="180" t="s">
        <v>1033</v>
      </c>
    </row>
    <row r="634" spans="1:65" s="2" customFormat="1" ht="6.9" customHeight="1">
      <c r="A634" s="33"/>
      <c r="B634" s="48"/>
      <c r="C634" s="49"/>
      <c r="D634" s="49"/>
      <c r="E634" s="49"/>
      <c r="F634" s="49"/>
      <c r="G634" s="49"/>
      <c r="H634" s="49"/>
      <c r="I634" s="126"/>
      <c r="J634" s="49"/>
      <c r="K634" s="49"/>
      <c r="L634" s="34"/>
      <c r="M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</row>
  </sheetData>
  <autoFilter ref="C139:K633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94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127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1034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ROUND(J133,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ROUND((SUM(BE133:BE393)),  2)</f>
        <v>0</v>
      </c>
      <c r="G35" s="33"/>
      <c r="H35" s="33"/>
      <c r="I35" s="113">
        <v>0.21</v>
      </c>
      <c r="J35" s="112">
        <f>ROUND(((SUM(BE133:BE393))*I35),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ROUND((SUM(BF133:BF393)),  2)</f>
        <v>0</v>
      </c>
      <c r="G36" s="33"/>
      <c r="H36" s="33"/>
      <c r="I36" s="113">
        <v>0.15</v>
      </c>
      <c r="J36" s="112">
        <f>ROUND(((SUM(BF133:BF393))*I36),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ROUND((SUM(BG133:BG393)),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ROUND((SUM(BH133:BH393)),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ROUND((SUM(BI133:BI393)),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127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A.2 - Zdravotně technické instalace 1.PP+1.NP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J133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135</v>
      </c>
      <c r="E99" s="134"/>
      <c r="F99" s="134"/>
      <c r="G99" s="134"/>
      <c r="H99" s="134"/>
      <c r="I99" s="135"/>
      <c r="J99" s="136">
        <f>J134</f>
        <v>0</v>
      </c>
      <c r="L99" s="132"/>
    </row>
    <row r="100" spans="1:47" s="10" customFormat="1" ht="19.95" customHeight="1">
      <c r="B100" s="137"/>
      <c r="D100" s="138" t="s">
        <v>1035</v>
      </c>
      <c r="E100" s="139"/>
      <c r="F100" s="139"/>
      <c r="G100" s="139"/>
      <c r="H100" s="139"/>
      <c r="I100" s="140"/>
      <c r="J100" s="141">
        <f>J135</f>
        <v>0</v>
      </c>
      <c r="L100" s="137"/>
    </row>
    <row r="101" spans="1:47" s="10" customFormat="1" ht="19.95" customHeight="1">
      <c r="B101" s="137"/>
      <c r="D101" s="138" t="s">
        <v>139</v>
      </c>
      <c r="E101" s="139"/>
      <c r="F101" s="139"/>
      <c r="G101" s="139"/>
      <c r="H101" s="139"/>
      <c r="I101" s="140"/>
      <c r="J101" s="141">
        <f>J140</f>
        <v>0</v>
      </c>
      <c r="L101" s="137"/>
    </row>
    <row r="102" spans="1:47" s="9" customFormat="1" ht="24.9" customHeight="1">
      <c r="B102" s="132"/>
      <c r="D102" s="133" t="s">
        <v>141</v>
      </c>
      <c r="E102" s="134"/>
      <c r="F102" s="134"/>
      <c r="G102" s="134"/>
      <c r="H102" s="134"/>
      <c r="I102" s="135"/>
      <c r="J102" s="136">
        <f>J153</f>
        <v>0</v>
      </c>
      <c r="L102" s="132"/>
    </row>
    <row r="103" spans="1:47" s="10" customFormat="1" ht="19.95" customHeight="1">
      <c r="B103" s="137"/>
      <c r="D103" s="138" t="s">
        <v>1036</v>
      </c>
      <c r="E103" s="139"/>
      <c r="F103" s="139"/>
      <c r="G103" s="139"/>
      <c r="H103" s="139"/>
      <c r="I103" s="140"/>
      <c r="J103" s="141">
        <f>J154</f>
        <v>0</v>
      </c>
      <c r="L103" s="137"/>
    </row>
    <row r="104" spans="1:47" s="10" customFormat="1" ht="19.95" customHeight="1">
      <c r="B104" s="137"/>
      <c r="D104" s="138" t="s">
        <v>1037</v>
      </c>
      <c r="E104" s="139"/>
      <c r="F104" s="139"/>
      <c r="G104" s="139"/>
      <c r="H104" s="139"/>
      <c r="I104" s="140"/>
      <c r="J104" s="141">
        <f>J164</f>
        <v>0</v>
      </c>
      <c r="L104" s="137"/>
    </row>
    <row r="105" spans="1:47" s="10" customFormat="1" ht="19.95" customHeight="1">
      <c r="B105" s="137"/>
      <c r="D105" s="138" t="s">
        <v>1038</v>
      </c>
      <c r="E105" s="139"/>
      <c r="F105" s="139"/>
      <c r="G105" s="139"/>
      <c r="H105" s="139"/>
      <c r="I105" s="140"/>
      <c r="J105" s="141">
        <f>J201</f>
        <v>0</v>
      </c>
      <c r="L105" s="137"/>
    </row>
    <row r="106" spans="1:47" s="10" customFormat="1" ht="19.95" customHeight="1">
      <c r="B106" s="137"/>
      <c r="D106" s="138" t="s">
        <v>1039</v>
      </c>
      <c r="E106" s="139"/>
      <c r="F106" s="139"/>
      <c r="G106" s="139"/>
      <c r="H106" s="139"/>
      <c r="I106" s="140"/>
      <c r="J106" s="141">
        <f>J298</f>
        <v>0</v>
      </c>
      <c r="L106" s="137"/>
    </row>
    <row r="107" spans="1:47" s="10" customFormat="1" ht="19.95" customHeight="1">
      <c r="B107" s="137"/>
      <c r="D107" s="138" t="s">
        <v>142</v>
      </c>
      <c r="E107" s="139"/>
      <c r="F107" s="139"/>
      <c r="G107" s="139"/>
      <c r="H107" s="139"/>
      <c r="I107" s="140"/>
      <c r="J107" s="141">
        <f>J304</f>
        <v>0</v>
      </c>
      <c r="L107" s="137"/>
    </row>
    <row r="108" spans="1:47" s="10" customFormat="1" ht="19.95" customHeight="1">
      <c r="B108" s="137"/>
      <c r="D108" s="138" t="s">
        <v>1040</v>
      </c>
      <c r="E108" s="139"/>
      <c r="F108" s="139"/>
      <c r="G108" s="139"/>
      <c r="H108" s="139"/>
      <c r="I108" s="140"/>
      <c r="J108" s="141">
        <f>J359</f>
        <v>0</v>
      </c>
      <c r="L108" s="137"/>
    </row>
    <row r="109" spans="1:47" s="10" customFormat="1" ht="19.95" customHeight="1">
      <c r="B109" s="137"/>
      <c r="D109" s="138" t="s">
        <v>1041</v>
      </c>
      <c r="E109" s="139"/>
      <c r="F109" s="139"/>
      <c r="G109" s="139"/>
      <c r="H109" s="139"/>
      <c r="I109" s="140"/>
      <c r="J109" s="141">
        <f>J365</f>
        <v>0</v>
      </c>
      <c r="L109" s="137"/>
    </row>
    <row r="110" spans="1:47" s="10" customFormat="1" ht="19.95" customHeight="1">
      <c r="B110" s="137"/>
      <c r="D110" s="138" t="s">
        <v>149</v>
      </c>
      <c r="E110" s="139"/>
      <c r="F110" s="139"/>
      <c r="G110" s="139"/>
      <c r="H110" s="139"/>
      <c r="I110" s="140"/>
      <c r="J110" s="141">
        <f>J388</f>
        <v>0</v>
      </c>
      <c r="L110" s="137"/>
    </row>
    <row r="111" spans="1:47" s="9" customFormat="1" ht="24.9" customHeight="1">
      <c r="B111" s="132"/>
      <c r="D111" s="133" t="s">
        <v>151</v>
      </c>
      <c r="E111" s="134"/>
      <c r="F111" s="134"/>
      <c r="G111" s="134"/>
      <c r="H111" s="134"/>
      <c r="I111" s="135"/>
      <c r="J111" s="136">
        <f>J391</f>
        <v>0</v>
      </c>
      <c r="L111" s="132"/>
    </row>
    <row r="112" spans="1:47" s="2" customFormat="1" ht="21.75" customHeight="1">
      <c r="A112" s="33"/>
      <c r="B112" s="34"/>
      <c r="C112" s="33"/>
      <c r="D112" s="33"/>
      <c r="E112" s="33"/>
      <c r="F112" s="33"/>
      <c r="G112" s="33"/>
      <c r="H112" s="33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" customHeight="1">
      <c r="A113" s="33"/>
      <c r="B113" s="48"/>
      <c r="C113" s="49"/>
      <c r="D113" s="49"/>
      <c r="E113" s="49"/>
      <c r="F113" s="49"/>
      <c r="G113" s="49"/>
      <c r="H113" s="49"/>
      <c r="I113" s="126"/>
      <c r="J113" s="49"/>
      <c r="K113" s="49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" customHeight="1">
      <c r="A117" s="33"/>
      <c r="B117" s="50"/>
      <c r="C117" s="51"/>
      <c r="D117" s="51"/>
      <c r="E117" s="51"/>
      <c r="F117" s="51"/>
      <c r="G117" s="51"/>
      <c r="H117" s="51"/>
      <c r="I117" s="127"/>
      <c r="J117" s="51"/>
      <c r="K117" s="51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" customHeight="1">
      <c r="A118" s="33"/>
      <c r="B118" s="34"/>
      <c r="C118" s="22" t="s">
        <v>155</v>
      </c>
      <c r="D118" s="33"/>
      <c r="E118" s="33"/>
      <c r="F118" s="33"/>
      <c r="G118" s="33"/>
      <c r="H118" s="33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" customHeight="1">
      <c r="A119" s="33"/>
      <c r="B119" s="34"/>
      <c r="C119" s="33"/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3.25" customHeight="1">
      <c r="A121" s="33"/>
      <c r="B121" s="34"/>
      <c r="C121" s="33"/>
      <c r="D121" s="33"/>
      <c r="E121" s="279" t="str">
        <f>E7</f>
        <v>Nástavba a udržovací práce na objektu Městské policie Prahy 8 - AKTUALIZCE</v>
      </c>
      <c r="F121" s="280"/>
      <c r="G121" s="280"/>
      <c r="H121" s="280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2" customHeight="1">
      <c r="B122" s="21"/>
      <c r="C122" s="28" t="s">
        <v>126</v>
      </c>
      <c r="I122" s="99"/>
      <c r="L122" s="21"/>
    </row>
    <row r="123" spans="1:31" s="2" customFormat="1" ht="16.5" customHeight="1">
      <c r="A123" s="33"/>
      <c r="B123" s="34"/>
      <c r="C123" s="33"/>
      <c r="D123" s="33"/>
      <c r="E123" s="279" t="s">
        <v>127</v>
      </c>
      <c r="F123" s="281"/>
      <c r="G123" s="281"/>
      <c r="H123" s="281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128</v>
      </c>
      <c r="D124" s="33"/>
      <c r="E124" s="33"/>
      <c r="F124" s="33"/>
      <c r="G124" s="33"/>
      <c r="H124" s="33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3"/>
      <c r="D125" s="33"/>
      <c r="E125" s="241" t="str">
        <f>E11</f>
        <v>A.2 - Zdravotně technické instalace 1.PP+1.NP</v>
      </c>
      <c r="F125" s="281"/>
      <c r="G125" s="281"/>
      <c r="H125" s="281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" customHeight="1">
      <c r="A126" s="33"/>
      <c r="B126" s="34"/>
      <c r="C126" s="33"/>
      <c r="D126" s="33"/>
      <c r="E126" s="33"/>
      <c r="F126" s="33"/>
      <c r="G126" s="33"/>
      <c r="H126" s="33"/>
      <c r="I126" s="102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3"/>
      <c r="E127" s="33"/>
      <c r="F127" s="26" t="str">
        <f>F14</f>
        <v>Balabánova 1273/2, Praha-Kobylisy</v>
      </c>
      <c r="G127" s="33"/>
      <c r="H127" s="33"/>
      <c r="I127" s="103" t="s">
        <v>22</v>
      </c>
      <c r="J127" s="56" t="str">
        <f>IF(J14="","",J14)</f>
        <v>26. 8. 2020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" customHeight="1">
      <c r="A128" s="33"/>
      <c r="B128" s="34"/>
      <c r="C128" s="33"/>
      <c r="D128" s="33"/>
      <c r="E128" s="33"/>
      <c r="F128" s="33"/>
      <c r="G128" s="33"/>
      <c r="H128" s="33"/>
      <c r="I128" s="102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5.65" customHeight="1">
      <c r="A129" s="33"/>
      <c r="B129" s="34"/>
      <c r="C129" s="28" t="s">
        <v>24</v>
      </c>
      <c r="D129" s="33"/>
      <c r="E129" s="33"/>
      <c r="F129" s="26" t="str">
        <f>E17</f>
        <v>Městská část Praha 8, Zenklova 1/35</v>
      </c>
      <c r="G129" s="33"/>
      <c r="H129" s="33"/>
      <c r="I129" s="103" t="s">
        <v>30</v>
      </c>
      <c r="J129" s="31" t="str">
        <f>E23</f>
        <v>ZOAA s.r.o, Hošťálkova 637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15" customHeight="1">
      <c r="A130" s="33"/>
      <c r="B130" s="34"/>
      <c r="C130" s="28" t="s">
        <v>28</v>
      </c>
      <c r="D130" s="33"/>
      <c r="E130" s="33"/>
      <c r="F130" s="26" t="str">
        <f>IF(E20="","",E20)</f>
        <v>Vyplň údaj</v>
      </c>
      <c r="G130" s="33"/>
      <c r="H130" s="33"/>
      <c r="I130" s="103" t="s">
        <v>33</v>
      </c>
      <c r="J130" s="31" t="str">
        <f>E26</f>
        <v>Lenka Jandová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3"/>
      <c r="D131" s="33"/>
      <c r="E131" s="33"/>
      <c r="F131" s="33"/>
      <c r="G131" s="33"/>
      <c r="H131" s="33"/>
      <c r="I131" s="102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42"/>
      <c r="B132" s="143"/>
      <c r="C132" s="144" t="s">
        <v>156</v>
      </c>
      <c r="D132" s="145" t="s">
        <v>62</v>
      </c>
      <c r="E132" s="145" t="s">
        <v>58</v>
      </c>
      <c r="F132" s="145" t="s">
        <v>59</v>
      </c>
      <c r="G132" s="145" t="s">
        <v>157</v>
      </c>
      <c r="H132" s="145" t="s">
        <v>158</v>
      </c>
      <c r="I132" s="146" t="s">
        <v>159</v>
      </c>
      <c r="J132" s="147" t="s">
        <v>132</v>
      </c>
      <c r="K132" s="148" t="s">
        <v>160</v>
      </c>
      <c r="L132" s="149"/>
      <c r="M132" s="63" t="s">
        <v>1</v>
      </c>
      <c r="N132" s="64" t="s">
        <v>41</v>
      </c>
      <c r="O132" s="64" t="s">
        <v>161</v>
      </c>
      <c r="P132" s="64" t="s">
        <v>162</v>
      </c>
      <c r="Q132" s="64" t="s">
        <v>163</v>
      </c>
      <c r="R132" s="64" t="s">
        <v>164</v>
      </c>
      <c r="S132" s="64" t="s">
        <v>165</v>
      </c>
      <c r="T132" s="65" t="s">
        <v>166</v>
      </c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/>
    </row>
    <row r="133" spans="1:65" s="2" customFormat="1" ht="22.8" customHeight="1">
      <c r="A133" s="33"/>
      <c r="B133" s="34"/>
      <c r="C133" s="70" t="s">
        <v>167</v>
      </c>
      <c r="D133" s="33"/>
      <c r="E133" s="33"/>
      <c r="F133" s="33"/>
      <c r="G133" s="33"/>
      <c r="H133" s="33"/>
      <c r="I133" s="102"/>
      <c r="J133" s="150">
        <f>BK133</f>
        <v>0</v>
      </c>
      <c r="K133" s="33"/>
      <c r="L133" s="34"/>
      <c r="M133" s="66"/>
      <c r="N133" s="57"/>
      <c r="O133" s="67"/>
      <c r="P133" s="151">
        <f>P134+P153+P391</f>
        <v>0</v>
      </c>
      <c r="Q133" s="67"/>
      <c r="R133" s="151">
        <f>R134+R153+R391</f>
        <v>1.9372800000000001</v>
      </c>
      <c r="S133" s="67"/>
      <c r="T133" s="152">
        <f>T134+T153+T391</f>
        <v>1.9339200000000001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76</v>
      </c>
      <c r="AU133" s="18" t="s">
        <v>134</v>
      </c>
      <c r="BK133" s="153">
        <f>BK134+BK153+BK391</f>
        <v>0</v>
      </c>
    </row>
    <row r="134" spans="1:65" s="12" customFormat="1" ht="25.95" customHeight="1">
      <c r="B134" s="154"/>
      <c r="D134" s="155" t="s">
        <v>76</v>
      </c>
      <c r="E134" s="156" t="s">
        <v>168</v>
      </c>
      <c r="F134" s="156" t="s">
        <v>169</v>
      </c>
      <c r="I134" s="157"/>
      <c r="J134" s="158">
        <f>BK134</f>
        <v>0</v>
      </c>
      <c r="L134" s="154"/>
      <c r="M134" s="159"/>
      <c r="N134" s="160"/>
      <c r="O134" s="160"/>
      <c r="P134" s="161">
        <f>P135+P140</f>
        <v>0</v>
      </c>
      <c r="Q134" s="160"/>
      <c r="R134" s="161">
        <f>R135+R140</f>
        <v>6.6780000000000008E-3</v>
      </c>
      <c r="S134" s="160"/>
      <c r="T134" s="162">
        <f>T135+T140</f>
        <v>0.24500000000000002</v>
      </c>
      <c r="AR134" s="155" t="s">
        <v>84</v>
      </c>
      <c r="AT134" s="163" t="s">
        <v>76</v>
      </c>
      <c r="AU134" s="163" t="s">
        <v>77</v>
      </c>
      <c r="AY134" s="155" t="s">
        <v>170</v>
      </c>
      <c r="BK134" s="164">
        <f>BK135+BK140</f>
        <v>0</v>
      </c>
    </row>
    <row r="135" spans="1:65" s="12" customFormat="1" ht="22.8" customHeight="1">
      <c r="B135" s="154"/>
      <c r="D135" s="155" t="s">
        <v>76</v>
      </c>
      <c r="E135" s="165" t="s">
        <v>228</v>
      </c>
      <c r="F135" s="165" t="s">
        <v>1042</v>
      </c>
      <c r="I135" s="157"/>
      <c r="J135" s="166">
        <f>BK135</f>
        <v>0</v>
      </c>
      <c r="L135" s="154"/>
      <c r="M135" s="159"/>
      <c r="N135" s="160"/>
      <c r="O135" s="160"/>
      <c r="P135" s="161">
        <f>SUM(P136:P139)</f>
        <v>0</v>
      </c>
      <c r="Q135" s="160"/>
      <c r="R135" s="161">
        <f>SUM(R136:R139)</f>
        <v>6.6780000000000008E-3</v>
      </c>
      <c r="S135" s="160"/>
      <c r="T135" s="162">
        <f>SUM(T136:T139)</f>
        <v>0.24500000000000002</v>
      </c>
      <c r="AR135" s="155" t="s">
        <v>84</v>
      </c>
      <c r="AT135" s="163" t="s">
        <v>76</v>
      </c>
      <c r="AU135" s="163" t="s">
        <v>84</v>
      </c>
      <c r="AY135" s="155" t="s">
        <v>170</v>
      </c>
      <c r="BK135" s="164">
        <f>SUM(BK136:BK139)</f>
        <v>0</v>
      </c>
    </row>
    <row r="136" spans="1:65" s="2" customFormat="1" ht="21.75" customHeight="1">
      <c r="A136" s="33"/>
      <c r="B136" s="167"/>
      <c r="C136" s="168" t="s">
        <v>84</v>
      </c>
      <c r="D136" s="168" t="s">
        <v>173</v>
      </c>
      <c r="E136" s="169" t="s">
        <v>1043</v>
      </c>
      <c r="F136" s="170" t="s">
        <v>1044</v>
      </c>
      <c r="G136" s="171" t="s">
        <v>244</v>
      </c>
      <c r="H136" s="172">
        <v>4.9000000000000004</v>
      </c>
      <c r="I136" s="173"/>
      <c r="J136" s="174">
        <f>ROUND(I136*H136,2)</f>
        <v>0</v>
      </c>
      <c r="K136" s="175"/>
      <c r="L136" s="34"/>
      <c r="M136" s="176" t="s">
        <v>1</v>
      </c>
      <c r="N136" s="177" t="s">
        <v>42</v>
      </c>
      <c r="O136" s="59"/>
      <c r="P136" s="178">
        <f>O136*H136</f>
        <v>0</v>
      </c>
      <c r="Q136" s="178">
        <v>8.4000000000000003E-4</v>
      </c>
      <c r="R136" s="178">
        <f>Q136*H136</f>
        <v>4.1160000000000007E-3</v>
      </c>
      <c r="S136" s="178">
        <v>0.02</v>
      </c>
      <c r="T136" s="179">
        <f>S136*H136</f>
        <v>9.8000000000000004E-2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0" t="s">
        <v>177</v>
      </c>
      <c r="AT136" s="180" t="s">
        <v>173</v>
      </c>
      <c r="AU136" s="180" t="s">
        <v>86</v>
      </c>
      <c r="AY136" s="18" t="s">
        <v>170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8" t="s">
        <v>84</v>
      </c>
      <c r="BK136" s="181">
        <f>ROUND(I136*H136,2)</f>
        <v>0</v>
      </c>
      <c r="BL136" s="18" t="s">
        <v>177</v>
      </c>
      <c r="BM136" s="180" t="s">
        <v>1045</v>
      </c>
    </row>
    <row r="137" spans="1:65" s="14" customFormat="1" ht="10.199999999999999">
      <c r="B137" s="190"/>
      <c r="D137" s="183" t="s">
        <v>179</v>
      </c>
      <c r="E137" s="191" t="s">
        <v>1</v>
      </c>
      <c r="F137" s="192" t="s">
        <v>1046</v>
      </c>
      <c r="H137" s="193">
        <v>4.9000000000000004</v>
      </c>
      <c r="I137" s="194"/>
      <c r="L137" s="190"/>
      <c r="M137" s="195"/>
      <c r="N137" s="196"/>
      <c r="O137" s="196"/>
      <c r="P137" s="196"/>
      <c r="Q137" s="196"/>
      <c r="R137" s="196"/>
      <c r="S137" s="196"/>
      <c r="T137" s="197"/>
      <c r="AT137" s="191" t="s">
        <v>179</v>
      </c>
      <c r="AU137" s="191" t="s">
        <v>86</v>
      </c>
      <c r="AV137" s="14" t="s">
        <v>86</v>
      </c>
      <c r="AW137" s="14" t="s">
        <v>32</v>
      </c>
      <c r="AX137" s="14" t="s">
        <v>84</v>
      </c>
      <c r="AY137" s="191" t="s">
        <v>170</v>
      </c>
    </row>
    <row r="138" spans="1:65" s="2" customFormat="1" ht="21.75" customHeight="1">
      <c r="A138" s="33"/>
      <c r="B138" s="167"/>
      <c r="C138" s="168" t="s">
        <v>86</v>
      </c>
      <c r="D138" s="168" t="s">
        <v>173</v>
      </c>
      <c r="E138" s="169" t="s">
        <v>1047</v>
      </c>
      <c r="F138" s="170" t="s">
        <v>1048</v>
      </c>
      <c r="G138" s="171" t="s">
        <v>244</v>
      </c>
      <c r="H138" s="172">
        <v>2.1</v>
      </c>
      <c r="I138" s="173"/>
      <c r="J138" s="174">
        <f>ROUND(I138*H138,2)</f>
        <v>0</v>
      </c>
      <c r="K138" s="175"/>
      <c r="L138" s="34"/>
      <c r="M138" s="176" t="s">
        <v>1</v>
      </c>
      <c r="N138" s="177" t="s">
        <v>42</v>
      </c>
      <c r="O138" s="59"/>
      <c r="P138" s="178">
        <f>O138*H138</f>
        <v>0</v>
      </c>
      <c r="Q138" s="178">
        <v>1.2199999999999999E-3</v>
      </c>
      <c r="R138" s="178">
        <f>Q138*H138</f>
        <v>2.562E-3</v>
      </c>
      <c r="S138" s="178">
        <v>7.0000000000000007E-2</v>
      </c>
      <c r="T138" s="179">
        <f>S138*H138</f>
        <v>0.14700000000000002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0" t="s">
        <v>177</v>
      </c>
      <c r="AT138" s="180" t="s">
        <v>173</v>
      </c>
      <c r="AU138" s="180" t="s">
        <v>86</v>
      </c>
      <c r="AY138" s="18" t="s">
        <v>170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8" t="s">
        <v>84</v>
      </c>
      <c r="BK138" s="181">
        <f>ROUND(I138*H138,2)</f>
        <v>0</v>
      </c>
      <c r="BL138" s="18" t="s">
        <v>177</v>
      </c>
      <c r="BM138" s="180" t="s">
        <v>1049</v>
      </c>
    </row>
    <row r="139" spans="1:65" s="14" customFormat="1" ht="10.199999999999999">
      <c r="B139" s="190"/>
      <c r="D139" s="183" t="s">
        <v>179</v>
      </c>
      <c r="E139" s="191" t="s">
        <v>1</v>
      </c>
      <c r="F139" s="192" t="s">
        <v>1050</v>
      </c>
      <c r="H139" s="193">
        <v>2.1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1" t="s">
        <v>179</v>
      </c>
      <c r="AU139" s="191" t="s">
        <v>86</v>
      </c>
      <c r="AV139" s="14" t="s">
        <v>86</v>
      </c>
      <c r="AW139" s="14" t="s">
        <v>32</v>
      </c>
      <c r="AX139" s="14" t="s">
        <v>84</v>
      </c>
      <c r="AY139" s="191" t="s">
        <v>170</v>
      </c>
    </row>
    <row r="140" spans="1:65" s="12" customFormat="1" ht="22.8" customHeight="1">
      <c r="B140" s="154"/>
      <c r="D140" s="155" t="s">
        <v>76</v>
      </c>
      <c r="E140" s="165" t="s">
        <v>452</v>
      </c>
      <c r="F140" s="165" t="s">
        <v>453</v>
      </c>
      <c r="I140" s="157"/>
      <c r="J140" s="166">
        <f>BK140</f>
        <v>0</v>
      </c>
      <c r="L140" s="154"/>
      <c r="M140" s="159"/>
      <c r="N140" s="160"/>
      <c r="O140" s="160"/>
      <c r="P140" s="161">
        <f>SUM(P141:P152)</f>
        <v>0</v>
      </c>
      <c r="Q140" s="160"/>
      <c r="R140" s="161">
        <f>SUM(R141:R152)</f>
        <v>0</v>
      </c>
      <c r="S140" s="160"/>
      <c r="T140" s="162">
        <f>SUM(T141:T152)</f>
        <v>0</v>
      </c>
      <c r="AR140" s="155" t="s">
        <v>84</v>
      </c>
      <c r="AT140" s="163" t="s">
        <v>76</v>
      </c>
      <c r="AU140" s="163" t="s">
        <v>84</v>
      </c>
      <c r="AY140" s="155" t="s">
        <v>170</v>
      </c>
      <c r="BK140" s="164">
        <f>SUM(BK141:BK152)</f>
        <v>0</v>
      </c>
    </row>
    <row r="141" spans="1:65" s="2" customFormat="1" ht="21.75" customHeight="1">
      <c r="A141" s="33"/>
      <c r="B141" s="167"/>
      <c r="C141" s="168" t="s">
        <v>171</v>
      </c>
      <c r="D141" s="168" t="s">
        <v>173</v>
      </c>
      <c r="E141" s="169" t="s">
        <v>1051</v>
      </c>
      <c r="F141" s="170" t="s">
        <v>1052</v>
      </c>
      <c r="G141" s="171" t="s">
        <v>190</v>
      </c>
      <c r="H141" s="172">
        <v>0.245</v>
      </c>
      <c r="I141" s="173"/>
      <c r="J141" s="174">
        <f>ROUND(I141*H141,2)</f>
        <v>0</v>
      </c>
      <c r="K141" s="175"/>
      <c r="L141" s="34"/>
      <c r="M141" s="176" t="s">
        <v>1</v>
      </c>
      <c r="N141" s="177" t="s">
        <v>42</v>
      </c>
      <c r="O141" s="59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0" t="s">
        <v>177</v>
      </c>
      <c r="AT141" s="180" t="s">
        <v>173</v>
      </c>
      <c r="AU141" s="180" t="s">
        <v>86</v>
      </c>
      <c r="AY141" s="18" t="s">
        <v>170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84</v>
      </c>
      <c r="BK141" s="181">
        <f>ROUND(I141*H141,2)</f>
        <v>0</v>
      </c>
      <c r="BL141" s="18" t="s">
        <v>177</v>
      </c>
      <c r="BM141" s="180" t="s">
        <v>1053</v>
      </c>
    </row>
    <row r="142" spans="1:65" s="14" customFormat="1" ht="10.199999999999999">
      <c r="B142" s="190"/>
      <c r="D142" s="183" t="s">
        <v>179</v>
      </c>
      <c r="E142" s="191" t="s">
        <v>1</v>
      </c>
      <c r="F142" s="192" t="s">
        <v>1054</v>
      </c>
      <c r="H142" s="193">
        <v>0.245</v>
      </c>
      <c r="I142" s="194"/>
      <c r="L142" s="190"/>
      <c r="M142" s="195"/>
      <c r="N142" s="196"/>
      <c r="O142" s="196"/>
      <c r="P142" s="196"/>
      <c r="Q142" s="196"/>
      <c r="R142" s="196"/>
      <c r="S142" s="196"/>
      <c r="T142" s="197"/>
      <c r="AT142" s="191" t="s">
        <v>179</v>
      </c>
      <c r="AU142" s="191" t="s">
        <v>86</v>
      </c>
      <c r="AV142" s="14" t="s">
        <v>86</v>
      </c>
      <c r="AW142" s="14" t="s">
        <v>32</v>
      </c>
      <c r="AX142" s="14" t="s">
        <v>84</v>
      </c>
      <c r="AY142" s="191" t="s">
        <v>170</v>
      </c>
    </row>
    <row r="143" spans="1:65" s="2" customFormat="1" ht="21.75" customHeight="1">
      <c r="A143" s="33"/>
      <c r="B143" s="167"/>
      <c r="C143" s="168" t="s">
        <v>177</v>
      </c>
      <c r="D143" s="168" t="s">
        <v>173</v>
      </c>
      <c r="E143" s="169" t="s">
        <v>463</v>
      </c>
      <c r="F143" s="170" t="s">
        <v>464</v>
      </c>
      <c r="G143" s="171" t="s">
        <v>190</v>
      </c>
      <c r="H143" s="172">
        <v>2.4500000000000002</v>
      </c>
      <c r="I143" s="173"/>
      <c r="J143" s="174">
        <f>ROUND(I143*H143,2)</f>
        <v>0</v>
      </c>
      <c r="K143" s="175"/>
      <c r="L143" s="34"/>
      <c r="M143" s="176" t="s">
        <v>1</v>
      </c>
      <c r="N143" s="177" t="s">
        <v>42</v>
      </c>
      <c r="O143" s="59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0" t="s">
        <v>177</v>
      </c>
      <c r="AT143" s="180" t="s">
        <v>173</v>
      </c>
      <c r="AU143" s="180" t="s">
        <v>86</v>
      </c>
      <c r="AY143" s="18" t="s">
        <v>170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8" t="s">
        <v>84</v>
      </c>
      <c r="BK143" s="181">
        <f>ROUND(I143*H143,2)</f>
        <v>0</v>
      </c>
      <c r="BL143" s="18" t="s">
        <v>177</v>
      </c>
      <c r="BM143" s="180" t="s">
        <v>1055</v>
      </c>
    </row>
    <row r="144" spans="1:65" s="14" customFormat="1" ht="10.199999999999999">
      <c r="B144" s="190"/>
      <c r="D144" s="183" t="s">
        <v>179</v>
      </c>
      <c r="E144" s="191" t="s">
        <v>1</v>
      </c>
      <c r="F144" s="192" t="s">
        <v>1056</v>
      </c>
      <c r="H144" s="193">
        <v>2.4500000000000002</v>
      </c>
      <c r="I144" s="194"/>
      <c r="L144" s="190"/>
      <c r="M144" s="195"/>
      <c r="N144" s="196"/>
      <c r="O144" s="196"/>
      <c r="P144" s="196"/>
      <c r="Q144" s="196"/>
      <c r="R144" s="196"/>
      <c r="S144" s="196"/>
      <c r="T144" s="197"/>
      <c r="AT144" s="191" t="s">
        <v>179</v>
      </c>
      <c r="AU144" s="191" t="s">
        <v>86</v>
      </c>
      <c r="AV144" s="14" t="s">
        <v>86</v>
      </c>
      <c r="AW144" s="14" t="s">
        <v>32</v>
      </c>
      <c r="AX144" s="14" t="s">
        <v>84</v>
      </c>
      <c r="AY144" s="191" t="s">
        <v>170</v>
      </c>
    </row>
    <row r="145" spans="1:65" s="2" customFormat="1" ht="21.75" customHeight="1">
      <c r="A145" s="33"/>
      <c r="B145" s="167"/>
      <c r="C145" s="168" t="s">
        <v>205</v>
      </c>
      <c r="D145" s="168" t="s">
        <v>173</v>
      </c>
      <c r="E145" s="169" t="s">
        <v>1057</v>
      </c>
      <c r="F145" s="170" t="s">
        <v>1058</v>
      </c>
      <c r="G145" s="171" t="s">
        <v>190</v>
      </c>
      <c r="H145" s="172">
        <v>1.9339999999999999</v>
      </c>
      <c r="I145" s="173"/>
      <c r="J145" s="174">
        <f>ROUND(I145*H145,2)</f>
        <v>0</v>
      </c>
      <c r="K145" s="175"/>
      <c r="L145" s="34"/>
      <c r="M145" s="176" t="s">
        <v>1</v>
      </c>
      <c r="N145" s="177" t="s">
        <v>42</v>
      </c>
      <c r="O145" s="59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0" t="s">
        <v>177</v>
      </c>
      <c r="AT145" s="180" t="s">
        <v>173</v>
      </c>
      <c r="AU145" s="180" t="s">
        <v>86</v>
      </c>
      <c r="AY145" s="18" t="s">
        <v>170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84</v>
      </c>
      <c r="BK145" s="181">
        <f>ROUND(I145*H145,2)</f>
        <v>0</v>
      </c>
      <c r="BL145" s="18" t="s">
        <v>177</v>
      </c>
      <c r="BM145" s="180" t="s">
        <v>1059</v>
      </c>
    </row>
    <row r="146" spans="1:65" s="14" customFormat="1" ht="10.199999999999999">
      <c r="B146" s="190"/>
      <c r="D146" s="183" t="s">
        <v>179</v>
      </c>
      <c r="E146" s="191" t="s">
        <v>1</v>
      </c>
      <c r="F146" s="192" t="s">
        <v>1060</v>
      </c>
      <c r="H146" s="193">
        <v>1.9339999999999999</v>
      </c>
      <c r="I146" s="194"/>
      <c r="L146" s="190"/>
      <c r="M146" s="195"/>
      <c r="N146" s="196"/>
      <c r="O146" s="196"/>
      <c r="P146" s="196"/>
      <c r="Q146" s="196"/>
      <c r="R146" s="196"/>
      <c r="S146" s="196"/>
      <c r="T146" s="197"/>
      <c r="AT146" s="191" t="s">
        <v>179</v>
      </c>
      <c r="AU146" s="191" t="s">
        <v>86</v>
      </c>
      <c r="AV146" s="14" t="s">
        <v>86</v>
      </c>
      <c r="AW146" s="14" t="s">
        <v>32</v>
      </c>
      <c r="AX146" s="14" t="s">
        <v>84</v>
      </c>
      <c r="AY146" s="191" t="s">
        <v>170</v>
      </c>
    </row>
    <row r="147" spans="1:65" s="2" customFormat="1" ht="21.75" customHeight="1">
      <c r="A147" s="33"/>
      <c r="B147" s="167"/>
      <c r="C147" s="168" t="s">
        <v>210</v>
      </c>
      <c r="D147" s="168" t="s">
        <v>173</v>
      </c>
      <c r="E147" s="169" t="s">
        <v>1061</v>
      </c>
      <c r="F147" s="170" t="s">
        <v>1062</v>
      </c>
      <c r="G147" s="171" t="s">
        <v>190</v>
      </c>
      <c r="H147" s="172">
        <v>0.245</v>
      </c>
      <c r="I147" s="173"/>
      <c r="J147" s="174">
        <f>ROUND(I147*H147,2)</f>
        <v>0</v>
      </c>
      <c r="K147" s="175"/>
      <c r="L147" s="34"/>
      <c r="M147" s="176" t="s">
        <v>1</v>
      </c>
      <c r="N147" s="177" t="s">
        <v>42</v>
      </c>
      <c r="O147" s="59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0" t="s">
        <v>177</v>
      </c>
      <c r="AT147" s="180" t="s">
        <v>173</v>
      </c>
      <c r="AU147" s="180" t="s">
        <v>86</v>
      </c>
      <c r="AY147" s="18" t="s">
        <v>170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8" t="s">
        <v>84</v>
      </c>
      <c r="BK147" s="181">
        <f>ROUND(I147*H147,2)</f>
        <v>0</v>
      </c>
      <c r="BL147" s="18" t="s">
        <v>177</v>
      </c>
      <c r="BM147" s="180" t="s">
        <v>1063</v>
      </c>
    </row>
    <row r="148" spans="1:65" s="14" customFormat="1" ht="10.199999999999999">
      <c r="B148" s="190"/>
      <c r="D148" s="183" t="s">
        <v>179</v>
      </c>
      <c r="E148" s="191" t="s">
        <v>1</v>
      </c>
      <c r="F148" s="192" t="s">
        <v>1064</v>
      </c>
      <c r="H148" s="193">
        <v>0.245</v>
      </c>
      <c r="I148" s="194"/>
      <c r="L148" s="190"/>
      <c r="M148" s="195"/>
      <c r="N148" s="196"/>
      <c r="O148" s="196"/>
      <c r="P148" s="196"/>
      <c r="Q148" s="196"/>
      <c r="R148" s="196"/>
      <c r="S148" s="196"/>
      <c r="T148" s="197"/>
      <c r="AT148" s="191" t="s">
        <v>179</v>
      </c>
      <c r="AU148" s="191" t="s">
        <v>86</v>
      </c>
      <c r="AV148" s="14" t="s">
        <v>86</v>
      </c>
      <c r="AW148" s="14" t="s">
        <v>32</v>
      </c>
      <c r="AX148" s="14" t="s">
        <v>84</v>
      </c>
      <c r="AY148" s="191" t="s">
        <v>170</v>
      </c>
    </row>
    <row r="149" spans="1:65" s="2" customFormat="1" ht="21.75" customHeight="1">
      <c r="A149" s="33"/>
      <c r="B149" s="167"/>
      <c r="C149" s="168" t="s">
        <v>215</v>
      </c>
      <c r="D149" s="168" t="s">
        <v>173</v>
      </c>
      <c r="E149" s="169" t="s">
        <v>1065</v>
      </c>
      <c r="F149" s="170" t="s">
        <v>1066</v>
      </c>
      <c r="G149" s="171" t="s">
        <v>190</v>
      </c>
      <c r="H149" s="172">
        <v>0.93899999999999995</v>
      </c>
      <c r="I149" s="173"/>
      <c r="J149" s="174">
        <f>ROUND(I149*H149,2)</f>
        <v>0</v>
      </c>
      <c r="K149" s="175"/>
      <c r="L149" s="34"/>
      <c r="M149" s="176" t="s">
        <v>1</v>
      </c>
      <c r="N149" s="177" t="s">
        <v>42</v>
      </c>
      <c r="O149" s="59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177</v>
      </c>
      <c r="AT149" s="180" t="s">
        <v>173</v>
      </c>
      <c r="AU149" s="180" t="s">
        <v>86</v>
      </c>
      <c r="AY149" s="18" t="s">
        <v>170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8" t="s">
        <v>84</v>
      </c>
      <c r="BK149" s="181">
        <f>ROUND(I149*H149,2)</f>
        <v>0</v>
      </c>
      <c r="BL149" s="18" t="s">
        <v>177</v>
      </c>
      <c r="BM149" s="180" t="s">
        <v>1067</v>
      </c>
    </row>
    <row r="150" spans="1:65" s="14" customFormat="1" ht="10.199999999999999">
      <c r="B150" s="190"/>
      <c r="D150" s="183" t="s">
        <v>179</v>
      </c>
      <c r="E150" s="191" t="s">
        <v>1</v>
      </c>
      <c r="F150" s="192" t="s">
        <v>1068</v>
      </c>
      <c r="H150" s="193">
        <v>0.93899999999999995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179</v>
      </c>
      <c r="AU150" s="191" t="s">
        <v>86</v>
      </c>
      <c r="AV150" s="14" t="s">
        <v>86</v>
      </c>
      <c r="AW150" s="14" t="s">
        <v>32</v>
      </c>
      <c r="AX150" s="14" t="s">
        <v>84</v>
      </c>
      <c r="AY150" s="191" t="s">
        <v>170</v>
      </c>
    </row>
    <row r="151" spans="1:65" s="2" customFormat="1" ht="33" customHeight="1">
      <c r="A151" s="33"/>
      <c r="B151" s="167"/>
      <c r="C151" s="168" t="s">
        <v>202</v>
      </c>
      <c r="D151" s="168" t="s">
        <v>173</v>
      </c>
      <c r="E151" s="169" t="s">
        <v>1069</v>
      </c>
      <c r="F151" s="170" t="s">
        <v>1070</v>
      </c>
      <c r="G151" s="171" t="s">
        <v>190</v>
      </c>
      <c r="H151" s="172">
        <v>8.3000000000000004E-2</v>
      </c>
      <c r="I151" s="173"/>
      <c r="J151" s="174">
        <f>ROUND(I151*H151,2)</f>
        <v>0</v>
      </c>
      <c r="K151" s="175"/>
      <c r="L151" s="34"/>
      <c r="M151" s="176" t="s">
        <v>1</v>
      </c>
      <c r="N151" s="177" t="s">
        <v>42</v>
      </c>
      <c r="O151" s="59"/>
      <c r="P151" s="178">
        <f>O151*H151</f>
        <v>0</v>
      </c>
      <c r="Q151" s="178">
        <v>0</v>
      </c>
      <c r="R151" s="178">
        <f>Q151*H151</f>
        <v>0</v>
      </c>
      <c r="S151" s="178">
        <v>0</v>
      </c>
      <c r="T151" s="179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0" t="s">
        <v>177</v>
      </c>
      <c r="AT151" s="180" t="s">
        <v>173</v>
      </c>
      <c r="AU151" s="180" t="s">
        <v>86</v>
      </c>
      <c r="AY151" s="18" t="s">
        <v>170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8" t="s">
        <v>84</v>
      </c>
      <c r="BK151" s="181">
        <f>ROUND(I151*H151,2)</f>
        <v>0</v>
      </c>
      <c r="BL151" s="18" t="s">
        <v>177</v>
      </c>
      <c r="BM151" s="180" t="s">
        <v>1071</v>
      </c>
    </row>
    <row r="152" spans="1:65" s="14" customFormat="1" ht="10.199999999999999">
      <c r="B152" s="190"/>
      <c r="D152" s="183" t="s">
        <v>179</v>
      </c>
      <c r="E152" s="191" t="s">
        <v>1</v>
      </c>
      <c r="F152" s="192" t="s">
        <v>1072</v>
      </c>
      <c r="H152" s="193">
        <v>8.3000000000000004E-2</v>
      </c>
      <c r="I152" s="194"/>
      <c r="L152" s="190"/>
      <c r="M152" s="195"/>
      <c r="N152" s="196"/>
      <c r="O152" s="196"/>
      <c r="P152" s="196"/>
      <c r="Q152" s="196"/>
      <c r="R152" s="196"/>
      <c r="S152" s="196"/>
      <c r="T152" s="197"/>
      <c r="AT152" s="191" t="s">
        <v>179</v>
      </c>
      <c r="AU152" s="191" t="s">
        <v>86</v>
      </c>
      <c r="AV152" s="14" t="s">
        <v>86</v>
      </c>
      <c r="AW152" s="14" t="s">
        <v>32</v>
      </c>
      <c r="AX152" s="14" t="s">
        <v>84</v>
      </c>
      <c r="AY152" s="191" t="s">
        <v>170</v>
      </c>
    </row>
    <row r="153" spans="1:65" s="12" customFormat="1" ht="25.95" customHeight="1">
      <c r="B153" s="154"/>
      <c r="D153" s="155" t="s">
        <v>76</v>
      </c>
      <c r="E153" s="156" t="s">
        <v>486</v>
      </c>
      <c r="F153" s="156" t="s">
        <v>487</v>
      </c>
      <c r="I153" s="157"/>
      <c r="J153" s="158">
        <f>BK153</f>
        <v>0</v>
      </c>
      <c r="L153" s="154"/>
      <c r="M153" s="159"/>
      <c r="N153" s="160"/>
      <c r="O153" s="160"/>
      <c r="P153" s="161">
        <f>P154+P164+P201+P298+P304+P359+P365+P388</f>
        <v>0</v>
      </c>
      <c r="Q153" s="160"/>
      <c r="R153" s="161">
        <f>R154+R164+R201+R298+R304+R359+R365+R388</f>
        <v>1.9306020000000002</v>
      </c>
      <c r="S153" s="160"/>
      <c r="T153" s="162">
        <f>T154+T164+T201+T298+T304+T359+T365+T388</f>
        <v>1.68892</v>
      </c>
      <c r="AR153" s="155" t="s">
        <v>86</v>
      </c>
      <c r="AT153" s="163" t="s">
        <v>76</v>
      </c>
      <c r="AU153" s="163" t="s">
        <v>77</v>
      </c>
      <c r="AY153" s="155" t="s">
        <v>170</v>
      </c>
      <c r="BK153" s="164">
        <f>BK154+BK164+BK201+BK298+BK304+BK359+BK365+BK388</f>
        <v>0</v>
      </c>
    </row>
    <row r="154" spans="1:65" s="12" customFormat="1" ht="22.8" customHeight="1">
      <c r="B154" s="154"/>
      <c r="D154" s="155" t="s">
        <v>76</v>
      </c>
      <c r="E154" s="165" t="s">
        <v>1073</v>
      </c>
      <c r="F154" s="165" t="s">
        <v>1074</v>
      </c>
      <c r="I154" s="157"/>
      <c r="J154" s="166">
        <f>BK154</f>
        <v>0</v>
      </c>
      <c r="L154" s="154"/>
      <c r="M154" s="159"/>
      <c r="N154" s="160"/>
      <c r="O154" s="160"/>
      <c r="P154" s="161">
        <f>SUM(P155:P163)</f>
        <v>0</v>
      </c>
      <c r="Q154" s="160"/>
      <c r="R154" s="161">
        <f>SUM(R155:R163)</f>
        <v>3.2510999999999998E-2</v>
      </c>
      <c r="S154" s="160"/>
      <c r="T154" s="162">
        <f>SUM(T155:T163)</f>
        <v>0</v>
      </c>
      <c r="AR154" s="155" t="s">
        <v>86</v>
      </c>
      <c r="AT154" s="163" t="s">
        <v>76</v>
      </c>
      <c r="AU154" s="163" t="s">
        <v>84</v>
      </c>
      <c r="AY154" s="155" t="s">
        <v>170</v>
      </c>
      <c r="BK154" s="164">
        <f>SUM(BK155:BK163)</f>
        <v>0</v>
      </c>
    </row>
    <row r="155" spans="1:65" s="2" customFormat="1" ht="21.75" customHeight="1">
      <c r="A155" s="33"/>
      <c r="B155" s="167"/>
      <c r="C155" s="168" t="s">
        <v>228</v>
      </c>
      <c r="D155" s="168" t="s">
        <v>173</v>
      </c>
      <c r="E155" s="169" t="s">
        <v>1075</v>
      </c>
      <c r="F155" s="170" t="s">
        <v>1076</v>
      </c>
      <c r="G155" s="171" t="s">
        <v>244</v>
      </c>
      <c r="H155" s="172">
        <v>86.7</v>
      </c>
      <c r="I155" s="173"/>
      <c r="J155" s="174">
        <f>ROUND(I155*H155,2)</f>
        <v>0</v>
      </c>
      <c r="K155" s="175"/>
      <c r="L155" s="34"/>
      <c r="M155" s="176" t="s">
        <v>1</v>
      </c>
      <c r="N155" s="177" t="s">
        <v>42</v>
      </c>
      <c r="O155" s="59"/>
      <c r="P155" s="178">
        <f>O155*H155</f>
        <v>0</v>
      </c>
      <c r="Q155" s="178">
        <v>9.0000000000000006E-5</v>
      </c>
      <c r="R155" s="178">
        <f>Q155*H155</f>
        <v>7.8030000000000009E-3</v>
      </c>
      <c r="S155" s="178">
        <v>0</v>
      </c>
      <c r="T155" s="179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0" t="s">
        <v>273</v>
      </c>
      <c r="AT155" s="180" t="s">
        <v>173</v>
      </c>
      <c r="AU155" s="180" t="s">
        <v>86</v>
      </c>
      <c r="AY155" s="18" t="s">
        <v>170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8" t="s">
        <v>84</v>
      </c>
      <c r="BK155" s="181">
        <f>ROUND(I155*H155,2)</f>
        <v>0</v>
      </c>
      <c r="BL155" s="18" t="s">
        <v>273</v>
      </c>
      <c r="BM155" s="180" t="s">
        <v>1077</v>
      </c>
    </row>
    <row r="156" spans="1:65" s="14" customFormat="1" ht="10.199999999999999">
      <c r="B156" s="190"/>
      <c r="D156" s="183" t="s">
        <v>179</v>
      </c>
      <c r="E156" s="191" t="s">
        <v>1</v>
      </c>
      <c r="F156" s="192" t="s">
        <v>1078</v>
      </c>
      <c r="H156" s="193">
        <v>86.7</v>
      </c>
      <c r="I156" s="194"/>
      <c r="L156" s="190"/>
      <c r="M156" s="195"/>
      <c r="N156" s="196"/>
      <c r="O156" s="196"/>
      <c r="P156" s="196"/>
      <c r="Q156" s="196"/>
      <c r="R156" s="196"/>
      <c r="S156" s="196"/>
      <c r="T156" s="197"/>
      <c r="AT156" s="191" t="s">
        <v>179</v>
      </c>
      <c r="AU156" s="191" t="s">
        <v>86</v>
      </c>
      <c r="AV156" s="14" t="s">
        <v>86</v>
      </c>
      <c r="AW156" s="14" t="s">
        <v>32</v>
      </c>
      <c r="AX156" s="14" t="s">
        <v>84</v>
      </c>
      <c r="AY156" s="191" t="s">
        <v>170</v>
      </c>
    </row>
    <row r="157" spans="1:65" s="2" customFormat="1" ht="21.75" customHeight="1">
      <c r="A157" s="33"/>
      <c r="B157" s="167"/>
      <c r="C157" s="206" t="s">
        <v>234</v>
      </c>
      <c r="D157" s="206" t="s">
        <v>199</v>
      </c>
      <c r="E157" s="207" t="s">
        <v>1079</v>
      </c>
      <c r="F157" s="208" t="s">
        <v>1080</v>
      </c>
      <c r="G157" s="209" t="s">
        <v>244</v>
      </c>
      <c r="H157" s="210">
        <v>30</v>
      </c>
      <c r="I157" s="211"/>
      <c r="J157" s="212">
        <f>ROUND(I157*H157,2)</f>
        <v>0</v>
      </c>
      <c r="K157" s="213"/>
      <c r="L157" s="214"/>
      <c r="M157" s="215" t="s">
        <v>1</v>
      </c>
      <c r="N157" s="216" t="s">
        <v>42</v>
      </c>
      <c r="O157" s="59"/>
      <c r="P157" s="178">
        <f>O157*H157</f>
        <v>0</v>
      </c>
      <c r="Q157" s="178">
        <v>2.7E-4</v>
      </c>
      <c r="R157" s="178">
        <f>Q157*H157</f>
        <v>8.0999999999999996E-3</v>
      </c>
      <c r="S157" s="178">
        <v>0</v>
      </c>
      <c r="T157" s="17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0" t="s">
        <v>355</v>
      </c>
      <c r="AT157" s="180" t="s">
        <v>199</v>
      </c>
      <c r="AU157" s="180" t="s">
        <v>86</v>
      </c>
      <c r="AY157" s="18" t="s">
        <v>170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8" t="s">
        <v>84</v>
      </c>
      <c r="BK157" s="181">
        <f>ROUND(I157*H157,2)</f>
        <v>0</v>
      </c>
      <c r="BL157" s="18" t="s">
        <v>273</v>
      </c>
      <c r="BM157" s="180" t="s">
        <v>1081</v>
      </c>
    </row>
    <row r="158" spans="1:65" s="14" customFormat="1" ht="10.199999999999999">
      <c r="B158" s="190"/>
      <c r="D158" s="183" t="s">
        <v>179</v>
      </c>
      <c r="E158" s="191" t="s">
        <v>1</v>
      </c>
      <c r="F158" s="192" t="s">
        <v>346</v>
      </c>
      <c r="H158" s="193">
        <v>30</v>
      </c>
      <c r="I158" s="194"/>
      <c r="L158" s="190"/>
      <c r="M158" s="195"/>
      <c r="N158" s="196"/>
      <c r="O158" s="196"/>
      <c r="P158" s="196"/>
      <c r="Q158" s="196"/>
      <c r="R158" s="196"/>
      <c r="S158" s="196"/>
      <c r="T158" s="197"/>
      <c r="AT158" s="191" t="s">
        <v>179</v>
      </c>
      <c r="AU158" s="191" t="s">
        <v>86</v>
      </c>
      <c r="AV158" s="14" t="s">
        <v>86</v>
      </c>
      <c r="AW158" s="14" t="s">
        <v>32</v>
      </c>
      <c r="AX158" s="14" t="s">
        <v>84</v>
      </c>
      <c r="AY158" s="191" t="s">
        <v>170</v>
      </c>
    </row>
    <row r="159" spans="1:65" s="2" customFormat="1" ht="21.75" customHeight="1">
      <c r="A159" s="33"/>
      <c r="B159" s="167"/>
      <c r="C159" s="206" t="s">
        <v>241</v>
      </c>
      <c r="D159" s="206" t="s">
        <v>199</v>
      </c>
      <c r="E159" s="207" t="s">
        <v>1082</v>
      </c>
      <c r="F159" s="208" t="s">
        <v>1083</v>
      </c>
      <c r="G159" s="209" t="s">
        <v>244</v>
      </c>
      <c r="H159" s="210">
        <v>51.2</v>
      </c>
      <c r="I159" s="211"/>
      <c r="J159" s="212">
        <f>ROUND(I159*H159,2)</f>
        <v>0</v>
      </c>
      <c r="K159" s="213"/>
      <c r="L159" s="214"/>
      <c r="M159" s="215" t="s">
        <v>1</v>
      </c>
      <c r="N159" s="216" t="s">
        <v>42</v>
      </c>
      <c r="O159" s="59"/>
      <c r="P159" s="178">
        <f>O159*H159</f>
        <v>0</v>
      </c>
      <c r="Q159" s="178">
        <v>2.9E-4</v>
      </c>
      <c r="R159" s="178">
        <f>Q159*H159</f>
        <v>1.4848E-2</v>
      </c>
      <c r="S159" s="178">
        <v>0</v>
      </c>
      <c r="T159" s="179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0" t="s">
        <v>355</v>
      </c>
      <c r="AT159" s="180" t="s">
        <v>199</v>
      </c>
      <c r="AU159" s="180" t="s">
        <v>86</v>
      </c>
      <c r="AY159" s="18" t="s">
        <v>170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8" t="s">
        <v>84</v>
      </c>
      <c r="BK159" s="181">
        <f>ROUND(I159*H159,2)</f>
        <v>0</v>
      </c>
      <c r="BL159" s="18" t="s">
        <v>273</v>
      </c>
      <c r="BM159" s="180" t="s">
        <v>1084</v>
      </c>
    </row>
    <row r="160" spans="1:65" s="14" customFormat="1" ht="10.199999999999999">
      <c r="B160" s="190"/>
      <c r="D160" s="183" t="s">
        <v>179</v>
      </c>
      <c r="E160" s="191" t="s">
        <v>1</v>
      </c>
      <c r="F160" s="192" t="s">
        <v>1085</v>
      </c>
      <c r="H160" s="193">
        <v>51.2</v>
      </c>
      <c r="I160" s="194"/>
      <c r="L160" s="190"/>
      <c r="M160" s="195"/>
      <c r="N160" s="196"/>
      <c r="O160" s="196"/>
      <c r="P160" s="196"/>
      <c r="Q160" s="196"/>
      <c r="R160" s="196"/>
      <c r="S160" s="196"/>
      <c r="T160" s="197"/>
      <c r="AT160" s="191" t="s">
        <v>179</v>
      </c>
      <c r="AU160" s="191" t="s">
        <v>86</v>
      </c>
      <c r="AV160" s="14" t="s">
        <v>86</v>
      </c>
      <c r="AW160" s="14" t="s">
        <v>32</v>
      </c>
      <c r="AX160" s="14" t="s">
        <v>84</v>
      </c>
      <c r="AY160" s="191" t="s">
        <v>170</v>
      </c>
    </row>
    <row r="161" spans="1:65" s="2" customFormat="1" ht="21.75" customHeight="1">
      <c r="A161" s="33"/>
      <c r="B161" s="167"/>
      <c r="C161" s="206" t="s">
        <v>248</v>
      </c>
      <c r="D161" s="206" t="s">
        <v>199</v>
      </c>
      <c r="E161" s="207" t="s">
        <v>1086</v>
      </c>
      <c r="F161" s="208" t="s">
        <v>1087</v>
      </c>
      <c r="G161" s="209" t="s">
        <v>244</v>
      </c>
      <c r="H161" s="210">
        <v>5.5</v>
      </c>
      <c r="I161" s="211"/>
      <c r="J161" s="212">
        <f>ROUND(I161*H161,2)</f>
        <v>0</v>
      </c>
      <c r="K161" s="213"/>
      <c r="L161" s="214"/>
      <c r="M161" s="215" t="s">
        <v>1</v>
      </c>
      <c r="N161" s="216" t="s">
        <v>42</v>
      </c>
      <c r="O161" s="59"/>
      <c r="P161" s="178">
        <f>O161*H161</f>
        <v>0</v>
      </c>
      <c r="Q161" s="178">
        <v>3.2000000000000003E-4</v>
      </c>
      <c r="R161" s="178">
        <f>Q161*H161</f>
        <v>1.7600000000000001E-3</v>
      </c>
      <c r="S161" s="178">
        <v>0</v>
      </c>
      <c r="T161" s="17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355</v>
      </c>
      <c r="AT161" s="180" t="s">
        <v>199</v>
      </c>
      <c r="AU161" s="180" t="s">
        <v>86</v>
      </c>
      <c r="AY161" s="18" t="s">
        <v>170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8" t="s">
        <v>84</v>
      </c>
      <c r="BK161" s="181">
        <f>ROUND(I161*H161,2)</f>
        <v>0</v>
      </c>
      <c r="BL161" s="18" t="s">
        <v>273</v>
      </c>
      <c r="BM161" s="180" t="s">
        <v>1088</v>
      </c>
    </row>
    <row r="162" spans="1:65" s="14" customFormat="1" ht="10.199999999999999">
      <c r="B162" s="190"/>
      <c r="D162" s="183" t="s">
        <v>179</v>
      </c>
      <c r="E162" s="191" t="s">
        <v>1</v>
      </c>
      <c r="F162" s="192" t="s">
        <v>1089</v>
      </c>
      <c r="H162" s="193">
        <v>5.5</v>
      </c>
      <c r="I162" s="194"/>
      <c r="L162" s="190"/>
      <c r="M162" s="195"/>
      <c r="N162" s="196"/>
      <c r="O162" s="196"/>
      <c r="P162" s="196"/>
      <c r="Q162" s="196"/>
      <c r="R162" s="196"/>
      <c r="S162" s="196"/>
      <c r="T162" s="197"/>
      <c r="AT162" s="191" t="s">
        <v>179</v>
      </c>
      <c r="AU162" s="191" t="s">
        <v>86</v>
      </c>
      <c r="AV162" s="14" t="s">
        <v>86</v>
      </c>
      <c r="AW162" s="14" t="s">
        <v>32</v>
      </c>
      <c r="AX162" s="14" t="s">
        <v>84</v>
      </c>
      <c r="AY162" s="191" t="s">
        <v>170</v>
      </c>
    </row>
    <row r="163" spans="1:65" s="2" customFormat="1" ht="21.75" customHeight="1">
      <c r="A163" s="33"/>
      <c r="B163" s="167"/>
      <c r="C163" s="168" t="s">
        <v>254</v>
      </c>
      <c r="D163" s="168" t="s">
        <v>173</v>
      </c>
      <c r="E163" s="169" t="s">
        <v>1090</v>
      </c>
      <c r="F163" s="170" t="s">
        <v>1091</v>
      </c>
      <c r="G163" s="171" t="s">
        <v>190</v>
      </c>
      <c r="H163" s="172">
        <v>3.3000000000000002E-2</v>
      </c>
      <c r="I163" s="173"/>
      <c r="J163" s="174">
        <f>ROUND(I163*H163,2)</f>
        <v>0</v>
      </c>
      <c r="K163" s="175"/>
      <c r="L163" s="34"/>
      <c r="M163" s="176" t="s">
        <v>1</v>
      </c>
      <c r="N163" s="177" t="s">
        <v>42</v>
      </c>
      <c r="O163" s="59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0" t="s">
        <v>273</v>
      </c>
      <c r="AT163" s="180" t="s">
        <v>173</v>
      </c>
      <c r="AU163" s="180" t="s">
        <v>86</v>
      </c>
      <c r="AY163" s="18" t="s">
        <v>170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8" t="s">
        <v>84</v>
      </c>
      <c r="BK163" s="181">
        <f>ROUND(I163*H163,2)</f>
        <v>0</v>
      </c>
      <c r="BL163" s="18" t="s">
        <v>273</v>
      </c>
      <c r="BM163" s="180" t="s">
        <v>1092</v>
      </c>
    </row>
    <row r="164" spans="1:65" s="12" customFormat="1" ht="22.8" customHeight="1">
      <c r="B164" s="154"/>
      <c r="D164" s="155" t="s">
        <v>76</v>
      </c>
      <c r="E164" s="165" t="s">
        <v>1093</v>
      </c>
      <c r="F164" s="165" t="s">
        <v>1094</v>
      </c>
      <c r="I164" s="157"/>
      <c r="J164" s="166">
        <f>BK164</f>
        <v>0</v>
      </c>
      <c r="L164" s="154"/>
      <c r="M164" s="159"/>
      <c r="N164" s="160"/>
      <c r="O164" s="160"/>
      <c r="P164" s="161">
        <f>SUM(P165:P200)</f>
        <v>0</v>
      </c>
      <c r="Q164" s="160"/>
      <c r="R164" s="161">
        <f>SUM(R165:R200)</f>
        <v>9.2341999999999994E-2</v>
      </c>
      <c r="S164" s="160"/>
      <c r="T164" s="162">
        <f>SUM(T165:T200)</f>
        <v>0.66711999999999994</v>
      </c>
      <c r="AR164" s="155" t="s">
        <v>86</v>
      </c>
      <c r="AT164" s="163" t="s">
        <v>76</v>
      </c>
      <c r="AU164" s="163" t="s">
        <v>84</v>
      </c>
      <c r="AY164" s="155" t="s">
        <v>170</v>
      </c>
      <c r="BK164" s="164">
        <f>SUM(BK165:BK200)</f>
        <v>0</v>
      </c>
    </row>
    <row r="165" spans="1:65" s="2" customFormat="1" ht="16.5" customHeight="1">
      <c r="A165" s="33"/>
      <c r="B165" s="167"/>
      <c r="C165" s="168" t="s">
        <v>259</v>
      </c>
      <c r="D165" s="168" t="s">
        <v>173</v>
      </c>
      <c r="E165" s="169" t="s">
        <v>1095</v>
      </c>
      <c r="F165" s="170" t="s">
        <v>1096</v>
      </c>
      <c r="G165" s="171" t="s">
        <v>244</v>
      </c>
      <c r="H165" s="172">
        <v>40</v>
      </c>
      <c r="I165" s="173"/>
      <c r="J165" s="174">
        <f>ROUND(I165*H165,2)</f>
        <v>0</v>
      </c>
      <c r="K165" s="175"/>
      <c r="L165" s="34"/>
      <c r="M165" s="176" t="s">
        <v>1</v>
      </c>
      <c r="N165" s="177" t="s">
        <v>42</v>
      </c>
      <c r="O165" s="59"/>
      <c r="P165" s="178">
        <f>O165*H165</f>
        <v>0</v>
      </c>
      <c r="Q165" s="178">
        <v>0</v>
      </c>
      <c r="R165" s="178">
        <f>Q165*H165</f>
        <v>0</v>
      </c>
      <c r="S165" s="178">
        <v>1.4919999999999999E-2</v>
      </c>
      <c r="T165" s="179">
        <f>S165*H165</f>
        <v>0.5968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0" t="s">
        <v>273</v>
      </c>
      <c r="AT165" s="180" t="s">
        <v>173</v>
      </c>
      <c r="AU165" s="180" t="s">
        <v>86</v>
      </c>
      <c r="AY165" s="18" t="s">
        <v>170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8" t="s">
        <v>84</v>
      </c>
      <c r="BK165" s="181">
        <f>ROUND(I165*H165,2)</f>
        <v>0</v>
      </c>
      <c r="BL165" s="18" t="s">
        <v>273</v>
      </c>
      <c r="BM165" s="180" t="s">
        <v>1097</v>
      </c>
    </row>
    <row r="166" spans="1:65" s="14" customFormat="1" ht="10.199999999999999">
      <c r="B166" s="190"/>
      <c r="D166" s="183" t="s">
        <v>179</v>
      </c>
      <c r="E166" s="191" t="s">
        <v>1</v>
      </c>
      <c r="F166" s="192" t="s">
        <v>405</v>
      </c>
      <c r="H166" s="193">
        <v>40</v>
      </c>
      <c r="I166" s="194"/>
      <c r="L166" s="190"/>
      <c r="M166" s="195"/>
      <c r="N166" s="196"/>
      <c r="O166" s="196"/>
      <c r="P166" s="196"/>
      <c r="Q166" s="196"/>
      <c r="R166" s="196"/>
      <c r="S166" s="196"/>
      <c r="T166" s="197"/>
      <c r="AT166" s="191" t="s">
        <v>179</v>
      </c>
      <c r="AU166" s="191" t="s">
        <v>86</v>
      </c>
      <c r="AV166" s="14" t="s">
        <v>86</v>
      </c>
      <c r="AW166" s="14" t="s">
        <v>32</v>
      </c>
      <c r="AX166" s="14" t="s">
        <v>84</v>
      </c>
      <c r="AY166" s="191" t="s">
        <v>170</v>
      </c>
    </row>
    <row r="167" spans="1:65" s="2" customFormat="1" ht="16.5" customHeight="1">
      <c r="A167" s="33"/>
      <c r="B167" s="167"/>
      <c r="C167" s="168" t="s">
        <v>8</v>
      </c>
      <c r="D167" s="168" t="s">
        <v>173</v>
      </c>
      <c r="E167" s="169" t="s">
        <v>1098</v>
      </c>
      <c r="F167" s="170" t="s">
        <v>1099</v>
      </c>
      <c r="G167" s="171" t="s">
        <v>297</v>
      </c>
      <c r="H167" s="172">
        <v>4</v>
      </c>
      <c r="I167" s="173"/>
      <c r="J167" s="174">
        <f>ROUND(I167*H167,2)</f>
        <v>0</v>
      </c>
      <c r="K167" s="175"/>
      <c r="L167" s="34"/>
      <c r="M167" s="176" t="s">
        <v>1</v>
      </c>
      <c r="N167" s="177" t="s">
        <v>42</v>
      </c>
      <c r="O167" s="59"/>
      <c r="P167" s="178">
        <f>O167*H167</f>
        <v>0</v>
      </c>
      <c r="Q167" s="178">
        <v>2.0200000000000001E-3</v>
      </c>
      <c r="R167" s="178">
        <f>Q167*H167</f>
        <v>8.0800000000000004E-3</v>
      </c>
      <c r="S167" s="178">
        <v>0</v>
      </c>
      <c r="T167" s="17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273</v>
      </c>
      <c r="AT167" s="180" t="s">
        <v>173</v>
      </c>
      <c r="AU167" s="180" t="s">
        <v>86</v>
      </c>
      <c r="AY167" s="18" t="s">
        <v>170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84</v>
      </c>
      <c r="BK167" s="181">
        <f>ROUND(I167*H167,2)</f>
        <v>0</v>
      </c>
      <c r="BL167" s="18" t="s">
        <v>273</v>
      </c>
      <c r="BM167" s="180" t="s">
        <v>1100</v>
      </c>
    </row>
    <row r="168" spans="1:65" s="14" customFormat="1" ht="10.199999999999999">
      <c r="B168" s="190"/>
      <c r="D168" s="183" t="s">
        <v>179</v>
      </c>
      <c r="E168" s="191" t="s">
        <v>1</v>
      </c>
      <c r="F168" s="192" t="s">
        <v>1101</v>
      </c>
      <c r="H168" s="193">
        <v>4</v>
      </c>
      <c r="I168" s="194"/>
      <c r="L168" s="190"/>
      <c r="M168" s="195"/>
      <c r="N168" s="196"/>
      <c r="O168" s="196"/>
      <c r="P168" s="196"/>
      <c r="Q168" s="196"/>
      <c r="R168" s="196"/>
      <c r="S168" s="196"/>
      <c r="T168" s="197"/>
      <c r="AT168" s="191" t="s">
        <v>179</v>
      </c>
      <c r="AU168" s="191" t="s">
        <v>86</v>
      </c>
      <c r="AV168" s="14" t="s">
        <v>86</v>
      </c>
      <c r="AW168" s="14" t="s">
        <v>32</v>
      </c>
      <c r="AX168" s="14" t="s">
        <v>84</v>
      </c>
      <c r="AY168" s="191" t="s">
        <v>170</v>
      </c>
    </row>
    <row r="169" spans="1:65" s="2" customFormat="1" ht="16.5" customHeight="1">
      <c r="A169" s="33"/>
      <c r="B169" s="167"/>
      <c r="C169" s="168" t="s">
        <v>273</v>
      </c>
      <c r="D169" s="168" t="s">
        <v>173</v>
      </c>
      <c r="E169" s="169" t="s">
        <v>1102</v>
      </c>
      <c r="F169" s="170" t="s">
        <v>1103</v>
      </c>
      <c r="G169" s="171" t="s">
        <v>244</v>
      </c>
      <c r="H169" s="172">
        <v>25</v>
      </c>
      <c r="I169" s="173"/>
      <c r="J169" s="174">
        <f>ROUND(I169*H169,2)</f>
        <v>0</v>
      </c>
      <c r="K169" s="175"/>
      <c r="L169" s="34"/>
      <c r="M169" s="176" t="s">
        <v>1</v>
      </c>
      <c r="N169" s="177" t="s">
        <v>42</v>
      </c>
      <c r="O169" s="59"/>
      <c r="P169" s="178">
        <f>O169*H169</f>
        <v>0</v>
      </c>
      <c r="Q169" s="178">
        <v>0</v>
      </c>
      <c r="R169" s="178">
        <f>Q169*H169</f>
        <v>0</v>
      </c>
      <c r="S169" s="178">
        <v>2.0999999999999999E-3</v>
      </c>
      <c r="T169" s="179">
        <f>S169*H169</f>
        <v>5.2499999999999998E-2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0" t="s">
        <v>273</v>
      </c>
      <c r="AT169" s="180" t="s">
        <v>173</v>
      </c>
      <c r="AU169" s="180" t="s">
        <v>86</v>
      </c>
      <c r="AY169" s="18" t="s">
        <v>170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8" t="s">
        <v>84</v>
      </c>
      <c r="BK169" s="181">
        <f>ROUND(I169*H169,2)</f>
        <v>0</v>
      </c>
      <c r="BL169" s="18" t="s">
        <v>273</v>
      </c>
      <c r="BM169" s="180" t="s">
        <v>1104</v>
      </c>
    </row>
    <row r="170" spans="1:65" s="14" customFormat="1" ht="10.199999999999999">
      <c r="B170" s="190"/>
      <c r="D170" s="183" t="s">
        <v>179</v>
      </c>
      <c r="E170" s="191" t="s">
        <v>1</v>
      </c>
      <c r="F170" s="192" t="s">
        <v>324</v>
      </c>
      <c r="H170" s="193">
        <v>25</v>
      </c>
      <c r="I170" s="194"/>
      <c r="L170" s="190"/>
      <c r="M170" s="195"/>
      <c r="N170" s="196"/>
      <c r="O170" s="196"/>
      <c r="P170" s="196"/>
      <c r="Q170" s="196"/>
      <c r="R170" s="196"/>
      <c r="S170" s="196"/>
      <c r="T170" s="197"/>
      <c r="AT170" s="191" t="s">
        <v>179</v>
      </c>
      <c r="AU170" s="191" t="s">
        <v>86</v>
      </c>
      <c r="AV170" s="14" t="s">
        <v>86</v>
      </c>
      <c r="AW170" s="14" t="s">
        <v>32</v>
      </c>
      <c r="AX170" s="14" t="s">
        <v>84</v>
      </c>
      <c r="AY170" s="191" t="s">
        <v>170</v>
      </c>
    </row>
    <row r="171" spans="1:65" s="2" customFormat="1" ht="16.5" customHeight="1">
      <c r="A171" s="33"/>
      <c r="B171" s="167"/>
      <c r="C171" s="168" t="s">
        <v>280</v>
      </c>
      <c r="D171" s="168" t="s">
        <v>173</v>
      </c>
      <c r="E171" s="169" t="s">
        <v>1105</v>
      </c>
      <c r="F171" s="170" t="s">
        <v>1106</v>
      </c>
      <c r="G171" s="171" t="s">
        <v>244</v>
      </c>
      <c r="H171" s="172">
        <v>9</v>
      </c>
      <c r="I171" s="173"/>
      <c r="J171" s="174">
        <f>ROUND(I171*H171,2)</f>
        <v>0</v>
      </c>
      <c r="K171" s="175"/>
      <c r="L171" s="34"/>
      <c r="M171" s="176" t="s">
        <v>1</v>
      </c>
      <c r="N171" s="177" t="s">
        <v>42</v>
      </c>
      <c r="O171" s="59"/>
      <c r="P171" s="178">
        <f>O171*H171</f>
        <v>0</v>
      </c>
      <c r="Q171" s="178">
        <v>0</v>
      </c>
      <c r="R171" s="178">
        <f>Q171*H171</f>
        <v>0</v>
      </c>
      <c r="S171" s="178">
        <v>1.98E-3</v>
      </c>
      <c r="T171" s="179">
        <f>S171*H171</f>
        <v>1.7819999999999999E-2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0" t="s">
        <v>273</v>
      </c>
      <c r="AT171" s="180" t="s">
        <v>173</v>
      </c>
      <c r="AU171" s="180" t="s">
        <v>86</v>
      </c>
      <c r="AY171" s="18" t="s">
        <v>170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8" t="s">
        <v>84</v>
      </c>
      <c r="BK171" s="181">
        <f>ROUND(I171*H171,2)</f>
        <v>0</v>
      </c>
      <c r="BL171" s="18" t="s">
        <v>273</v>
      </c>
      <c r="BM171" s="180" t="s">
        <v>1107</v>
      </c>
    </row>
    <row r="172" spans="1:65" s="14" customFormat="1" ht="10.199999999999999">
      <c r="B172" s="190"/>
      <c r="D172" s="183" t="s">
        <v>179</v>
      </c>
      <c r="E172" s="191" t="s">
        <v>1</v>
      </c>
      <c r="F172" s="192" t="s">
        <v>228</v>
      </c>
      <c r="H172" s="193">
        <v>9</v>
      </c>
      <c r="I172" s="194"/>
      <c r="L172" s="190"/>
      <c r="M172" s="195"/>
      <c r="N172" s="196"/>
      <c r="O172" s="196"/>
      <c r="P172" s="196"/>
      <c r="Q172" s="196"/>
      <c r="R172" s="196"/>
      <c r="S172" s="196"/>
      <c r="T172" s="197"/>
      <c r="AT172" s="191" t="s">
        <v>179</v>
      </c>
      <c r="AU172" s="191" t="s">
        <v>86</v>
      </c>
      <c r="AV172" s="14" t="s">
        <v>86</v>
      </c>
      <c r="AW172" s="14" t="s">
        <v>32</v>
      </c>
      <c r="AX172" s="14" t="s">
        <v>84</v>
      </c>
      <c r="AY172" s="191" t="s">
        <v>170</v>
      </c>
    </row>
    <row r="173" spans="1:65" s="2" customFormat="1" ht="16.5" customHeight="1">
      <c r="A173" s="33"/>
      <c r="B173" s="167"/>
      <c r="C173" s="168" t="s">
        <v>285</v>
      </c>
      <c r="D173" s="168" t="s">
        <v>173</v>
      </c>
      <c r="E173" s="169" t="s">
        <v>1108</v>
      </c>
      <c r="F173" s="170" t="s">
        <v>1109</v>
      </c>
      <c r="G173" s="171" t="s">
        <v>244</v>
      </c>
      <c r="H173" s="172">
        <v>12.9</v>
      </c>
      <c r="I173" s="173"/>
      <c r="J173" s="174">
        <f>ROUND(I173*H173,2)</f>
        <v>0</v>
      </c>
      <c r="K173" s="175"/>
      <c r="L173" s="34"/>
      <c r="M173" s="176" t="s">
        <v>1</v>
      </c>
      <c r="N173" s="177" t="s">
        <v>42</v>
      </c>
      <c r="O173" s="59"/>
      <c r="P173" s="178">
        <f>O173*H173</f>
        <v>0</v>
      </c>
      <c r="Q173" s="178">
        <v>5.9000000000000003E-4</v>
      </c>
      <c r="R173" s="178">
        <f>Q173*H173</f>
        <v>7.6110000000000006E-3</v>
      </c>
      <c r="S173" s="178">
        <v>0</v>
      </c>
      <c r="T173" s="17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0" t="s">
        <v>273</v>
      </c>
      <c r="AT173" s="180" t="s">
        <v>173</v>
      </c>
      <c r="AU173" s="180" t="s">
        <v>86</v>
      </c>
      <c r="AY173" s="18" t="s">
        <v>170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8" t="s">
        <v>84</v>
      </c>
      <c r="BK173" s="181">
        <f>ROUND(I173*H173,2)</f>
        <v>0</v>
      </c>
      <c r="BL173" s="18" t="s">
        <v>273</v>
      </c>
      <c r="BM173" s="180" t="s">
        <v>1110</v>
      </c>
    </row>
    <row r="174" spans="1:65" s="14" customFormat="1" ht="10.199999999999999">
      <c r="B174" s="190"/>
      <c r="D174" s="183" t="s">
        <v>179</v>
      </c>
      <c r="E174" s="191" t="s">
        <v>1</v>
      </c>
      <c r="F174" s="192" t="s">
        <v>1111</v>
      </c>
      <c r="H174" s="193">
        <v>12.9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179</v>
      </c>
      <c r="AU174" s="191" t="s">
        <v>86</v>
      </c>
      <c r="AV174" s="14" t="s">
        <v>86</v>
      </c>
      <c r="AW174" s="14" t="s">
        <v>32</v>
      </c>
      <c r="AX174" s="14" t="s">
        <v>84</v>
      </c>
      <c r="AY174" s="191" t="s">
        <v>170</v>
      </c>
    </row>
    <row r="175" spans="1:65" s="2" customFormat="1" ht="16.5" customHeight="1">
      <c r="A175" s="33"/>
      <c r="B175" s="167"/>
      <c r="C175" s="168" t="s">
        <v>289</v>
      </c>
      <c r="D175" s="168" t="s">
        <v>173</v>
      </c>
      <c r="E175" s="169" t="s">
        <v>1112</v>
      </c>
      <c r="F175" s="170" t="s">
        <v>1113</v>
      </c>
      <c r="G175" s="171" t="s">
        <v>244</v>
      </c>
      <c r="H175" s="172">
        <v>32.1</v>
      </c>
      <c r="I175" s="173"/>
      <c r="J175" s="174">
        <f>ROUND(I175*H175,2)</f>
        <v>0</v>
      </c>
      <c r="K175" s="175"/>
      <c r="L175" s="34"/>
      <c r="M175" s="176" t="s">
        <v>1</v>
      </c>
      <c r="N175" s="177" t="s">
        <v>42</v>
      </c>
      <c r="O175" s="59"/>
      <c r="P175" s="178">
        <f>O175*H175</f>
        <v>0</v>
      </c>
      <c r="Q175" s="178">
        <v>1.2099999999999999E-3</v>
      </c>
      <c r="R175" s="178">
        <f>Q175*H175</f>
        <v>3.8841000000000001E-2</v>
      </c>
      <c r="S175" s="178">
        <v>0</v>
      </c>
      <c r="T175" s="179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0" t="s">
        <v>273</v>
      </c>
      <c r="AT175" s="180" t="s">
        <v>173</v>
      </c>
      <c r="AU175" s="180" t="s">
        <v>86</v>
      </c>
      <c r="AY175" s="18" t="s">
        <v>170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8" t="s">
        <v>84</v>
      </c>
      <c r="BK175" s="181">
        <f>ROUND(I175*H175,2)</f>
        <v>0</v>
      </c>
      <c r="BL175" s="18" t="s">
        <v>273</v>
      </c>
      <c r="BM175" s="180" t="s">
        <v>1114</v>
      </c>
    </row>
    <row r="176" spans="1:65" s="14" customFormat="1" ht="10.199999999999999">
      <c r="B176" s="190"/>
      <c r="D176" s="183" t="s">
        <v>179</v>
      </c>
      <c r="E176" s="191" t="s">
        <v>1</v>
      </c>
      <c r="F176" s="192" t="s">
        <v>1115</v>
      </c>
      <c r="H176" s="193">
        <v>32.1</v>
      </c>
      <c r="I176" s="194"/>
      <c r="L176" s="190"/>
      <c r="M176" s="195"/>
      <c r="N176" s="196"/>
      <c r="O176" s="196"/>
      <c r="P176" s="196"/>
      <c r="Q176" s="196"/>
      <c r="R176" s="196"/>
      <c r="S176" s="196"/>
      <c r="T176" s="197"/>
      <c r="AT176" s="191" t="s">
        <v>179</v>
      </c>
      <c r="AU176" s="191" t="s">
        <v>86</v>
      </c>
      <c r="AV176" s="14" t="s">
        <v>86</v>
      </c>
      <c r="AW176" s="14" t="s">
        <v>32</v>
      </c>
      <c r="AX176" s="14" t="s">
        <v>84</v>
      </c>
      <c r="AY176" s="191" t="s">
        <v>170</v>
      </c>
    </row>
    <row r="177" spans="1:65" s="2" customFormat="1" ht="16.5" customHeight="1">
      <c r="A177" s="33"/>
      <c r="B177" s="167"/>
      <c r="C177" s="168" t="s">
        <v>294</v>
      </c>
      <c r="D177" s="168" t="s">
        <v>173</v>
      </c>
      <c r="E177" s="169" t="s">
        <v>1116</v>
      </c>
      <c r="F177" s="170" t="s">
        <v>1117</v>
      </c>
      <c r="G177" s="171" t="s">
        <v>244</v>
      </c>
      <c r="H177" s="172">
        <v>48.6</v>
      </c>
      <c r="I177" s="173"/>
      <c r="J177" s="174">
        <f>ROUND(I177*H177,2)</f>
        <v>0</v>
      </c>
      <c r="K177" s="175"/>
      <c r="L177" s="34"/>
      <c r="M177" s="176" t="s">
        <v>1</v>
      </c>
      <c r="N177" s="177" t="s">
        <v>42</v>
      </c>
      <c r="O177" s="59"/>
      <c r="P177" s="178">
        <f>O177*H177</f>
        <v>0</v>
      </c>
      <c r="Q177" s="178">
        <v>2.9E-4</v>
      </c>
      <c r="R177" s="178">
        <f>Q177*H177</f>
        <v>1.4094000000000001E-2</v>
      </c>
      <c r="S177" s="178">
        <v>0</v>
      </c>
      <c r="T177" s="179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0" t="s">
        <v>273</v>
      </c>
      <c r="AT177" s="180" t="s">
        <v>173</v>
      </c>
      <c r="AU177" s="180" t="s">
        <v>86</v>
      </c>
      <c r="AY177" s="18" t="s">
        <v>170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8" t="s">
        <v>84</v>
      </c>
      <c r="BK177" s="181">
        <f>ROUND(I177*H177,2)</f>
        <v>0</v>
      </c>
      <c r="BL177" s="18" t="s">
        <v>273</v>
      </c>
      <c r="BM177" s="180" t="s">
        <v>1118</v>
      </c>
    </row>
    <row r="178" spans="1:65" s="14" customFormat="1" ht="10.199999999999999">
      <c r="B178" s="190"/>
      <c r="D178" s="183" t="s">
        <v>179</v>
      </c>
      <c r="E178" s="191" t="s">
        <v>1</v>
      </c>
      <c r="F178" s="192" t="s">
        <v>1119</v>
      </c>
      <c r="H178" s="193">
        <v>48.6</v>
      </c>
      <c r="I178" s="194"/>
      <c r="L178" s="190"/>
      <c r="M178" s="195"/>
      <c r="N178" s="196"/>
      <c r="O178" s="196"/>
      <c r="P178" s="196"/>
      <c r="Q178" s="196"/>
      <c r="R178" s="196"/>
      <c r="S178" s="196"/>
      <c r="T178" s="197"/>
      <c r="AT178" s="191" t="s">
        <v>179</v>
      </c>
      <c r="AU178" s="191" t="s">
        <v>86</v>
      </c>
      <c r="AV178" s="14" t="s">
        <v>86</v>
      </c>
      <c r="AW178" s="14" t="s">
        <v>32</v>
      </c>
      <c r="AX178" s="14" t="s">
        <v>84</v>
      </c>
      <c r="AY178" s="191" t="s">
        <v>170</v>
      </c>
    </row>
    <row r="179" spans="1:65" s="2" customFormat="1" ht="16.5" customHeight="1">
      <c r="A179" s="33"/>
      <c r="B179" s="167"/>
      <c r="C179" s="168" t="s">
        <v>7</v>
      </c>
      <c r="D179" s="168" t="s">
        <v>173</v>
      </c>
      <c r="E179" s="169" t="s">
        <v>1120</v>
      </c>
      <c r="F179" s="170" t="s">
        <v>1121</v>
      </c>
      <c r="G179" s="171" t="s">
        <v>244</v>
      </c>
      <c r="H179" s="172">
        <v>17</v>
      </c>
      <c r="I179" s="173"/>
      <c r="J179" s="174">
        <f>ROUND(I179*H179,2)</f>
        <v>0</v>
      </c>
      <c r="K179" s="175"/>
      <c r="L179" s="34"/>
      <c r="M179" s="176" t="s">
        <v>1</v>
      </c>
      <c r="N179" s="177" t="s">
        <v>42</v>
      </c>
      <c r="O179" s="59"/>
      <c r="P179" s="178">
        <f>O179*H179</f>
        <v>0</v>
      </c>
      <c r="Q179" s="178">
        <v>3.5E-4</v>
      </c>
      <c r="R179" s="178">
        <f>Q179*H179</f>
        <v>5.9499999999999996E-3</v>
      </c>
      <c r="S179" s="178">
        <v>0</v>
      </c>
      <c r="T179" s="17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0" t="s">
        <v>273</v>
      </c>
      <c r="AT179" s="180" t="s">
        <v>173</v>
      </c>
      <c r="AU179" s="180" t="s">
        <v>86</v>
      </c>
      <c r="AY179" s="18" t="s">
        <v>170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8" t="s">
        <v>84</v>
      </c>
      <c r="BK179" s="181">
        <f>ROUND(I179*H179,2)</f>
        <v>0</v>
      </c>
      <c r="BL179" s="18" t="s">
        <v>273</v>
      </c>
      <c r="BM179" s="180" t="s">
        <v>1122</v>
      </c>
    </row>
    <row r="180" spans="1:65" s="14" customFormat="1" ht="10.199999999999999">
      <c r="B180" s="190"/>
      <c r="D180" s="183" t="s">
        <v>179</v>
      </c>
      <c r="E180" s="191" t="s">
        <v>1</v>
      </c>
      <c r="F180" s="192" t="s">
        <v>280</v>
      </c>
      <c r="H180" s="193">
        <v>17</v>
      </c>
      <c r="I180" s="194"/>
      <c r="L180" s="190"/>
      <c r="M180" s="195"/>
      <c r="N180" s="196"/>
      <c r="O180" s="196"/>
      <c r="P180" s="196"/>
      <c r="Q180" s="196"/>
      <c r="R180" s="196"/>
      <c r="S180" s="196"/>
      <c r="T180" s="197"/>
      <c r="AT180" s="191" t="s">
        <v>179</v>
      </c>
      <c r="AU180" s="191" t="s">
        <v>86</v>
      </c>
      <c r="AV180" s="14" t="s">
        <v>86</v>
      </c>
      <c r="AW180" s="14" t="s">
        <v>32</v>
      </c>
      <c r="AX180" s="14" t="s">
        <v>84</v>
      </c>
      <c r="AY180" s="191" t="s">
        <v>170</v>
      </c>
    </row>
    <row r="181" spans="1:65" s="2" customFormat="1" ht="16.5" customHeight="1">
      <c r="A181" s="33"/>
      <c r="B181" s="167"/>
      <c r="C181" s="168" t="s">
        <v>304</v>
      </c>
      <c r="D181" s="168" t="s">
        <v>173</v>
      </c>
      <c r="E181" s="169" t="s">
        <v>1123</v>
      </c>
      <c r="F181" s="170" t="s">
        <v>1124</v>
      </c>
      <c r="G181" s="171" t="s">
        <v>244</v>
      </c>
      <c r="H181" s="172">
        <v>4.2</v>
      </c>
      <c r="I181" s="173"/>
      <c r="J181" s="174">
        <f>ROUND(I181*H181,2)</f>
        <v>0</v>
      </c>
      <c r="K181" s="175"/>
      <c r="L181" s="34"/>
      <c r="M181" s="176" t="s">
        <v>1</v>
      </c>
      <c r="N181" s="177" t="s">
        <v>42</v>
      </c>
      <c r="O181" s="59"/>
      <c r="P181" s="178">
        <f>O181*H181</f>
        <v>0</v>
      </c>
      <c r="Q181" s="178">
        <v>5.6999999999999998E-4</v>
      </c>
      <c r="R181" s="178">
        <f>Q181*H181</f>
        <v>2.3939999999999999E-3</v>
      </c>
      <c r="S181" s="178">
        <v>0</v>
      </c>
      <c r="T181" s="179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0" t="s">
        <v>273</v>
      </c>
      <c r="AT181" s="180" t="s">
        <v>173</v>
      </c>
      <c r="AU181" s="180" t="s">
        <v>86</v>
      </c>
      <c r="AY181" s="18" t="s">
        <v>170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8" t="s">
        <v>84</v>
      </c>
      <c r="BK181" s="181">
        <f>ROUND(I181*H181,2)</f>
        <v>0</v>
      </c>
      <c r="BL181" s="18" t="s">
        <v>273</v>
      </c>
      <c r="BM181" s="180" t="s">
        <v>1125</v>
      </c>
    </row>
    <row r="182" spans="1:65" s="14" customFormat="1" ht="10.199999999999999">
      <c r="B182" s="190"/>
      <c r="D182" s="183" t="s">
        <v>179</v>
      </c>
      <c r="E182" s="191" t="s">
        <v>1</v>
      </c>
      <c r="F182" s="192" t="s">
        <v>1126</v>
      </c>
      <c r="H182" s="193">
        <v>4.2</v>
      </c>
      <c r="I182" s="194"/>
      <c r="L182" s="190"/>
      <c r="M182" s="195"/>
      <c r="N182" s="196"/>
      <c r="O182" s="196"/>
      <c r="P182" s="196"/>
      <c r="Q182" s="196"/>
      <c r="R182" s="196"/>
      <c r="S182" s="196"/>
      <c r="T182" s="197"/>
      <c r="AT182" s="191" t="s">
        <v>179</v>
      </c>
      <c r="AU182" s="191" t="s">
        <v>86</v>
      </c>
      <c r="AV182" s="14" t="s">
        <v>86</v>
      </c>
      <c r="AW182" s="14" t="s">
        <v>32</v>
      </c>
      <c r="AX182" s="14" t="s">
        <v>84</v>
      </c>
      <c r="AY182" s="191" t="s">
        <v>170</v>
      </c>
    </row>
    <row r="183" spans="1:65" s="2" customFormat="1" ht="16.5" customHeight="1">
      <c r="A183" s="33"/>
      <c r="B183" s="167"/>
      <c r="C183" s="168" t="s">
        <v>314</v>
      </c>
      <c r="D183" s="168" t="s">
        <v>173</v>
      </c>
      <c r="E183" s="169" t="s">
        <v>1127</v>
      </c>
      <c r="F183" s="170" t="s">
        <v>1128</v>
      </c>
      <c r="G183" s="171" t="s">
        <v>244</v>
      </c>
      <c r="H183" s="172">
        <v>7.5</v>
      </c>
      <c r="I183" s="173"/>
      <c r="J183" s="174">
        <f>ROUND(I183*H183,2)</f>
        <v>0</v>
      </c>
      <c r="K183" s="175"/>
      <c r="L183" s="34"/>
      <c r="M183" s="176" t="s">
        <v>1</v>
      </c>
      <c r="N183" s="177" t="s">
        <v>42</v>
      </c>
      <c r="O183" s="59"/>
      <c r="P183" s="178">
        <f>O183*H183</f>
        <v>0</v>
      </c>
      <c r="Q183" s="178">
        <v>1.14E-3</v>
      </c>
      <c r="R183" s="178">
        <f>Q183*H183</f>
        <v>8.5500000000000003E-3</v>
      </c>
      <c r="S183" s="178">
        <v>0</v>
      </c>
      <c r="T183" s="17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0" t="s">
        <v>273</v>
      </c>
      <c r="AT183" s="180" t="s">
        <v>173</v>
      </c>
      <c r="AU183" s="180" t="s">
        <v>86</v>
      </c>
      <c r="AY183" s="18" t="s">
        <v>170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84</v>
      </c>
      <c r="BK183" s="181">
        <f>ROUND(I183*H183,2)</f>
        <v>0</v>
      </c>
      <c r="BL183" s="18" t="s">
        <v>273</v>
      </c>
      <c r="BM183" s="180" t="s">
        <v>1129</v>
      </c>
    </row>
    <row r="184" spans="1:65" s="14" customFormat="1" ht="10.199999999999999">
      <c r="B184" s="190"/>
      <c r="D184" s="183" t="s">
        <v>179</v>
      </c>
      <c r="E184" s="191" t="s">
        <v>1</v>
      </c>
      <c r="F184" s="192" t="s">
        <v>1130</v>
      </c>
      <c r="H184" s="193">
        <v>7.5</v>
      </c>
      <c r="I184" s="194"/>
      <c r="L184" s="190"/>
      <c r="M184" s="195"/>
      <c r="N184" s="196"/>
      <c r="O184" s="196"/>
      <c r="P184" s="196"/>
      <c r="Q184" s="196"/>
      <c r="R184" s="196"/>
      <c r="S184" s="196"/>
      <c r="T184" s="197"/>
      <c r="AT184" s="191" t="s">
        <v>179</v>
      </c>
      <c r="AU184" s="191" t="s">
        <v>86</v>
      </c>
      <c r="AV184" s="14" t="s">
        <v>86</v>
      </c>
      <c r="AW184" s="14" t="s">
        <v>32</v>
      </c>
      <c r="AX184" s="14" t="s">
        <v>84</v>
      </c>
      <c r="AY184" s="191" t="s">
        <v>170</v>
      </c>
    </row>
    <row r="185" spans="1:65" s="2" customFormat="1" ht="16.5" customHeight="1">
      <c r="A185" s="33"/>
      <c r="B185" s="167"/>
      <c r="C185" s="168" t="s">
        <v>319</v>
      </c>
      <c r="D185" s="168" t="s">
        <v>173</v>
      </c>
      <c r="E185" s="169" t="s">
        <v>1131</v>
      </c>
      <c r="F185" s="170" t="s">
        <v>1132</v>
      </c>
      <c r="G185" s="171" t="s">
        <v>297</v>
      </c>
      <c r="H185" s="172">
        <v>14</v>
      </c>
      <c r="I185" s="173"/>
      <c r="J185" s="174">
        <f>ROUND(I185*H185,2)</f>
        <v>0</v>
      </c>
      <c r="K185" s="175"/>
      <c r="L185" s="34"/>
      <c r="M185" s="176" t="s">
        <v>1</v>
      </c>
      <c r="N185" s="177" t="s">
        <v>42</v>
      </c>
      <c r="O185" s="59"/>
      <c r="P185" s="178">
        <f>O185*H185</f>
        <v>0</v>
      </c>
      <c r="Q185" s="178">
        <v>0</v>
      </c>
      <c r="R185" s="178">
        <f>Q185*H185</f>
        <v>0</v>
      </c>
      <c r="S185" s="178">
        <v>0</v>
      </c>
      <c r="T185" s="179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0" t="s">
        <v>273</v>
      </c>
      <c r="AT185" s="180" t="s">
        <v>173</v>
      </c>
      <c r="AU185" s="180" t="s">
        <v>86</v>
      </c>
      <c r="AY185" s="18" t="s">
        <v>170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8" t="s">
        <v>84</v>
      </c>
      <c r="BK185" s="181">
        <f>ROUND(I185*H185,2)</f>
        <v>0</v>
      </c>
      <c r="BL185" s="18" t="s">
        <v>273</v>
      </c>
      <c r="BM185" s="180" t="s">
        <v>1133</v>
      </c>
    </row>
    <row r="186" spans="1:65" s="14" customFormat="1" ht="10.199999999999999">
      <c r="B186" s="190"/>
      <c r="D186" s="183" t="s">
        <v>179</v>
      </c>
      <c r="E186" s="191" t="s">
        <v>1</v>
      </c>
      <c r="F186" s="192" t="s">
        <v>1134</v>
      </c>
      <c r="H186" s="193">
        <v>14</v>
      </c>
      <c r="I186" s="194"/>
      <c r="L186" s="190"/>
      <c r="M186" s="195"/>
      <c r="N186" s="196"/>
      <c r="O186" s="196"/>
      <c r="P186" s="196"/>
      <c r="Q186" s="196"/>
      <c r="R186" s="196"/>
      <c r="S186" s="196"/>
      <c r="T186" s="197"/>
      <c r="AT186" s="191" t="s">
        <v>179</v>
      </c>
      <c r="AU186" s="191" t="s">
        <v>86</v>
      </c>
      <c r="AV186" s="14" t="s">
        <v>86</v>
      </c>
      <c r="AW186" s="14" t="s">
        <v>32</v>
      </c>
      <c r="AX186" s="14" t="s">
        <v>84</v>
      </c>
      <c r="AY186" s="191" t="s">
        <v>170</v>
      </c>
    </row>
    <row r="187" spans="1:65" s="2" customFormat="1" ht="16.5" customHeight="1">
      <c r="A187" s="33"/>
      <c r="B187" s="167"/>
      <c r="C187" s="168" t="s">
        <v>324</v>
      </c>
      <c r="D187" s="168" t="s">
        <v>173</v>
      </c>
      <c r="E187" s="169" t="s">
        <v>1135</v>
      </c>
      <c r="F187" s="170" t="s">
        <v>1136</v>
      </c>
      <c r="G187" s="171" t="s">
        <v>297</v>
      </c>
      <c r="H187" s="172">
        <v>8</v>
      </c>
      <c r="I187" s="173"/>
      <c r="J187" s="174">
        <f>ROUND(I187*H187,2)</f>
        <v>0</v>
      </c>
      <c r="K187" s="175"/>
      <c r="L187" s="34"/>
      <c r="M187" s="176" t="s">
        <v>1</v>
      </c>
      <c r="N187" s="177" t="s">
        <v>42</v>
      </c>
      <c r="O187" s="59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0" t="s">
        <v>273</v>
      </c>
      <c r="AT187" s="180" t="s">
        <v>173</v>
      </c>
      <c r="AU187" s="180" t="s">
        <v>86</v>
      </c>
      <c r="AY187" s="18" t="s">
        <v>170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84</v>
      </c>
      <c r="BK187" s="181">
        <f>ROUND(I187*H187,2)</f>
        <v>0</v>
      </c>
      <c r="BL187" s="18" t="s">
        <v>273</v>
      </c>
      <c r="BM187" s="180" t="s">
        <v>1137</v>
      </c>
    </row>
    <row r="188" spans="1:65" s="14" customFormat="1" ht="10.199999999999999">
      <c r="B188" s="190"/>
      <c r="D188" s="183" t="s">
        <v>179</v>
      </c>
      <c r="E188" s="191" t="s">
        <v>1</v>
      </c>
      <c r="F188" s="192" t="s">
        <v>1138</v>
      </c>
      <c r="H188" s="193">
        <v>8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1" t="s">
        <v>179</v>
      </c>
      <c r="AU188" s="191" t="s">
        <v>86</v>
      </c>
      <c r="AV188" s="14" t="s">
        <v>86</v>
      </c>
      <c r="AW188" s="14" t="s">
        <v>32</v>
      </c>
      <c r="AX188" s="14" t="s">
        <v>84</v>
      </c>
      <c r="AY188" s="191" t="s">
        <v>170</v>
      </c>
    </row>
    <row r="189" spans="1:65" s="2" customFormat="1" ht="21.75" customHeight="1">
      <c r="A189" s="33"/>
      <c r="B189" s="167"/>
      <c r="C189" s="168" t="s">
        <v>328</v>
      </c>
      <c r="D189" s="168" t="s">
        <v>173</v>
      </c>
      <c r="E189" s="169" t="s">
        <v>1139</v>
      </c>
      <c r="F189" s="170" t="s">
        <v>1140</v>
      </c>
      <c r="G189" s="171" t="s">
        <v>297</v>
      </c>
      <c r="H189" s="172">
        <v>1</v>
      </c>
      <c r="I189" s="173"/>
      <c r="J189" s="174">
        <f>ROUND(I189*H189,2)</f>
        <v>0</v>
      </c>
      <c r="K189" s="175"/>
      <c r="L189" s="34"/>
      <c r="M189" s="176" t="s">
        <v>1</v>
      </c>
      <c r="N189" s="177" t="s">
        <v>42</v>
      </c>
      <c r="O189" s="59"/>
      <c r="P189" s="178">
        <f>O189*H189</f>
        <v>0</v>
      </c>
      <c r="Q189" s="178">
        <v>1.48E-3</v>
      </c>
      <c r="R189" s="178">
        <f>Q189*H189</f>
        <v>1.48E-3</v>
      </c>
      <c r="S189" s="178">
        <v>0</v>
      </c>
      <c r="T189" s="17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0" t="s">
        <v>273</v>
      </c>
      <c r="AT189" s="180" t="s">
        <v>173</v>
      </c>
      <c r="AU189" s="180" t="s">
        <v>86</v>
      </c>
      <c r="AY189" s="18" t="s">
        <v>170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84</v>
      </c>
      <c r="BK189" s="181">
        <f>ROUND(I189*H189,2)</f>
        <v>0</v>
      </c>
      <c r="BL189" s="18" t="s">
        <v>273</v>
      </c>
      <c r="BM189" s="180" t="s">
        <v>1141</v>
      </c>
    </row>
    <row r="190" spans="1:65" s="14" customFormat="1" ht="10.199999999999999">
      <c r="B190" s="190"/>
      <c r="D190" s="183" t="s">
        <v>179</v>
      </c>
      <c r="E190" s="191" t="s">
        <v>1</v>
      </c>
      <c r="F190" s="192" t="s">
        <v>84</v>
      </c>
      <c r="H190" s="193">
        <v>1</v>
      </c>
      <c r="I190" s="194"/>
      <c r="L190" s="190"/>
      <c r="M190" s="195"/>
      <c r="N190" s="196"/>
      <c r="O190" s="196"/>
      <c r="P190" s="196"/>
      <c r="Q190" s="196"/>
      <c r="R190" s="196"/>
      <c r="S190" s="196"/>
      <c r="T190" s="197"/>
      <c r="AT190" s="191" t="s">
        <v>179</v>
      </c>
      <c r="AU190" s="191" t="s">
        <v>86</v>
      </c>
      <c r="AV190" s="14" t="s">
        <v>86</v>
      </c>
      <c r="AW190" s="14" t="s">
        <v>32</v>
      </c>
      <c r="AX190" s="14" t="s">
        <v>84</v>
      </c>
      <c r="AY190" s="191" t="s">
        <v>170</v>
      </c>
    </row>
    <row r="191" spans="1:65" s="2" customFormat="1" ht="33" customHeight="1">
      <c r="A191" s="33"/>
      <c r="B191" s="167"/>
      <c r="C191" s="168" t="s">
        <v>333</v>
      </c>
      <c r="D191" s="168" t="s">
        <v>173</v>
      </c>
      <c r="E191" s="169" t="s">
        <v>1142</v>
      </c>
      <c r="F191" s="170" t="s">
        <v>1143</v>
      </c>
      <c r="G191" s="171" t="s">
        <v>297</v>
      </c>
      <c r="H191" s="172">
        <v>3</v>
      </c>
      <c r="I191" s="173"/>
      <c r="J191" s="174">
        <f>ROUND(I191*H191,2)</f>
        <v>0</v>
      </c>
      <c r="K191" s="175"/>
      <c r="L191" s="34"/>
      <c r="M191" s="176" t="s">
        <v>1</v>
      </c>
      <c r="N191" s="177" t="s">
        <v>42</v>
      </c>
      <c r="O191" s="59"/>
      <c r="P191" s="178">
        <f>O191*H191</f>
        <v>0</v>
      </c>
      <c r="Q191" s="178">
        <v>9.0000000000000006E-5</v>
      </c>
      <c r="R191" s="178">
        <f>Q191*H191</f>
        <v>2.7E-4</v>
      </c>
      <c r="S191" s="178">
        <v>0</v>
      </c>
      <c r="T191" s="17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0" t="s">
        <v>273</v>
      </c>
      <c r="AT191" s="180" t="s">
        <v>173</v>
      </c>
      <c r="AU191" s="180" t="s">
        <v>86</v>
      </c>
      <c r="AY191" s="18" t="s">
        <v>170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84</v>
      </c>
      <c r="BK191" s="181">
        <f>ROUND(I191*H191,2)</f>
        <v>0</v>
      </c>
      <c r="BL191" s="18" t="s">
        <v>273</v>
      </c>
      <c r="BM191" s="180" t="s">
        <v>1144</v>
      </c>
    </row>
    <row r="192" spans="1:65" s="14" customFormat="1" ht="10.199999999999999">
      <c r="B192" s="190"/>
      <c r="D192" s="183" t="s">
        <v>179</v>
      </c>
      <c r="E192" s="191" t="s">
        <v>1</v>
      </c>
      <c r="F192" s="192" t="s">
        <v>171</v>
      </c>
      <c r="H192" s="193">
        <v>3</v>
      </c>
      <c r="I192" s="194"/>
      <c r="L192" s="190"/>
      <c r="M192" s="195"/>
      <c r="N192" s="196"/>
      <c r="O192" s="196"/>
      <c r="P192" s="196"/>
      <c r="Q192" s="196"/>
      <c r="R192" s="196"/>
      <c r="S192" s="196"/>
      <c r="T192" s="197"/>
      <c r="AT192" s="191" t="s">
        <v>179</v>
      </c>
      <c r="AU192" s="191" t="s">
        <v>86</v>
      </c>
      <c r="AV192" s="14" t="s">
        <v>86</v>
      </c>
      <c r="AW192" s="14" t="s">
        <v>32</v>
      </c>
      <c r="AX192" s="14" t="s">
        <v>84</v>
      </c>
      <c r="AY192" s="191" t="s">
        <v>170</v>
      </c>
    </row>
    <row r="193" spans="1:65" s="2" customFormat="1" ht="21.75" customHeight="1">
      <c r="A193" s="33"/>
      <c r="B193" s="167"/>
      <c r="C193" s="168" t="s">
        <v>337</v>
      </c>
      <c r="D193" s="168" t="s">
        <v>173</v>
      </c>
      <c r="E193" s="169" t="s">
        <v>1145</v>
      </c>
      <c r="F193" s="170" t="s">
        <v>1146</v>
      </c>
      <c r="G193" s="171" t="s">
        <v>297</v>
      </c>
      <c r="H193" s="172">
        <v>11</v>
      </c>
      <c r="I193" s="173"/>
      <c r="J193" s="174">
        <f>ROUND(I193*H193,2)</f>
        <v>0</v>
      </c>
      <c r="K193" s="175"/>
      <c r="L193" s="34"/>
      <c r="M193" s="176" t="s">
        <v>1</v>
      </c>
      <c r="N193" s="177" t="s">
        <v>42</v>
      </c>
      <c r="O193" s="59"/>
      <c r="P193" s="178">
        <f>O193*H193</f>
        <v>0</v>
      </c>
      <c r="Q193" s="178">
        <v>2.3000000000000001E-4</v>
      </c>
      <c r="R193" s="178">
        <f>Q193*H193</f>
        <v>2.5300000000000001E-3</v>
      </c>
      <c r="S193" s="178">
        <v>0</v>
      </c>
      <c r="T193" s="179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0" t="s">
        <v>273</v>
      </c>
      <c r="AT193" s="180" t="s">
        <v>173</v>
      </c>
      <c r="AU193" s="180" t="s">
        <v>86</v>
      </c>
      <c r="AY193" s="18" t="s">
        <v>170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8" t="s">
        <v>84</v>
      </c>
      <c r="BK193" s="181">
        <f>ROUND(I193*H193,2)</f>
        <v>0</v>
      </c>
      <c r="BL193" s="18" t="s">
        <v>273</v>
      </c>
      <c r="BM193" s="180" t="s">
        <v>1147</v>
      </c>
    </row>
    <row r="194" spans="1:65" s="14" customFormat="1" ht="10.199999999999999">
      <c r="B194" s="190"/>
      <c r="D194" s="183" t="s">
        <v>179</v>
      </c>
      <c r="E194" s="191" t="s">
        <v>1</v>
      </c>
      <c r="F194" s="192" t="s">
        <v>241</v>
      </c>
      <c r="H194" s="193">
        <v>11</v>
      </c>
      <c r="I194" s="194"/>
      <c r="L194" s="190"/>
      <c r="M194" s="195"/>
      <c r="N194" s="196"/>
      <c r="O194" s="196"/>
      <c r="P194" s="196"/>
      <c r="Q194" s="196"/>
      <c r="R194" s="196"/>
      <c r="S194" s="196"/>
      <c r="T194" s="197"/>
      <c r="AT194" s="191" t="s">
        <v>179</v>
      </c>
      <c r="AU194" s="191" t="s">
        <v>86</v>
      </c>
      <c r="AV194" s="14" t="s">
        <v>86</v>
      </c>
      <c r="AW194" s="14" t="s">
        <v>32</v>
      </c>
      <c r="AX194" s="14" t="s">
        <v>84</v>
      </c>
      <c r="AY194" s="191" t="s">
        <v>170</v>
      </c>
    </row>
    <row r="195" spans="1:65" s="2" customFormat="1" ht="16.5" customHeight="1">
      <c r="A195" s="33"/>
      <c r="B195" s="167"/>
      <c r="C195" s="168" t="s">
        <v>847</v>
      </c>
      <c r="D195" s="168" t="s">
        <v>173</v>
      </c>
      <c r="E195" s="169" t="s">
        <v>1148</v>
      </c>
      <c r="F195" s="170" t="s">
        <v>1149</v>
      </c>
      <c r="G195" s="171" t="s">
        <v>244</v>
      </c>
      <c r="H195" s="172">
        <v>122.3</v>
      </c>
      <c r="I195" s="173"/>
      <c r="J195" s="174">
        <f>ROUND(I195*H195,2)</f>
        <v>0</v>
      </c>
      <c r="K195" s="175"/>
      <c r="L195" s="34"/>
      <c r="M195" s="176" t="s">
        <v>1</v>
      </c>
      <c r="N195" s="177" t="s">
        <v>42</v>
      </c>
      <c r="O195" s="59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0" t="s">
        <v>273</v>
      </c>
      <c r="AT195" s="180" t="s">
        <v>173</v>
      </c>
      <c r="AU195" s="180" t="s">
        <v>86</v>
      </c>
      <c r="AY195" s="18" t="s">
        <v>170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84</v>
      </c>
      <c r="BK195" s="181">
        <f>ROUND(I195*H195,2)</f>
        <v>0</v>
      </c>
      <c r="BL195" s="18" t="s">
        <v>273</v>
      </c>
      <c r="BM195" s="180" t="s">
        <v>1150</v>
      </c>
    </row>
    <row r="196" spans="1:65" s="14" customFormat="1" ht="10.199999999999999">
      <c r="B196" s="190"/>
      <c r="D196" s="183" t="s">
        <v>179</v>
      </c>
      <c r="E196" s="191" t="s">
        <v>1</v>
      </c>
      <c r="F196" s="192" t="s">
        <v>1151</v>
      </c>
      <c r="H196" s="193">
        <v>122.3</v>
      </c>
      <c r="I196" s="194"/>
      <c r="L196" s="190"/>
      <c r="M196" s="195"/>
      <c r="N196" s="196"/>
      <c r="O196" s="196"/>
      <c r="P196" s="196"/>
      <c r="Q196" s="196"/>
      <c r="R196" s="196"/>
      <c r="S196" s="196"/>
      <c r="T196" s="197"/>
      <c r="AT196" s="191" t="s">
        <v>179</v>
      </c>
      <c r="AU196" s="191" t="s">
        <v>86</v>
      </c>
      <c r="AV196" s="14" t="s">
        <v>86</v>
      </c>
      <c r="AW196" s="14" t="s">
        <v>32</v>
      </c>
      <c r="AX196" s="14" t="s">
        <v>84</v>
      </c>
      <c r="AY196" s="191" t="s">
        <v>170</v>
      </c>
    </row>
    <row r="197" spans="1:65" s="2" customFormat="1" ht="21.75" customHeight="1">
      <c r="A197" s="33"/>
      <c r="B197" s="167"/>
      <c r="C197" s="168" t="s">
        <v>346</v>
      </c>
      <c r="D197" s="168" t="s">
        <v>173</v>
      </c>
      <c r="E197" s="169" t="s">
        <v>1152</v>
      </c>
      <c r="F197" s="170" t="s">
        <v>1153</v>
      </c>
      <c r="G197" s="171" t="s">
        <v>190</v>
      </c>
      <c r="H197" s="172">
        <v>0.66700000000000004</v>
      </c>
      <c r="I197" s="173"/>
      <c r="J197" s="174">
        <f>ROUND(I197*H197,2)</f>
        <v>0</v>
      </c>
      <c r="K197" s="175"/>
      <c r="L197" s="34"/>
      <c r="M197" s="176" t="s">
        <v>1</v>
      </c>
      <c r="N197" s="177" t="s">
        <v>42</v>
      </c>
      <c r="O197" s="59"/>
      <c r="P197" s="178">
        <f>O197*H197</f>
        <v>0</v>
      </c>
      <c r="Q197" s="178">
        <v>0</v>
      </c>
      <c r="R197" s="178">
        <f>Q197*H197</f>
        <v>0</v>
      </c>
      <c r="S197" s="178">
        <v>0</v>
      </c>
      <c r="T197" s="17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0" t="s">
        <v>273</v>
      </c>
      <c r="AT197" s="180" t="s">
        <v>173</v>
      </c>
      <c r="AU197" s="180" t="s">
        <v>86</v>
      </c>
      <c r="AY197" s="18" t="s">
        <v>170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8" t="s">
        <v>84</v>
      </c>
      <c r="BK197" s="181">
        <f>ROUND(I197*H197,2)</f>
        <v>0</v>
      </c>
      <c r="BL197" s="18" t="s">
        <v>273</v>
      </c>
      <c r="BM197" s="180" t="s">
        <v>1154</v>
      </c>
    </row>
    <row r="198" spans="1:65" s="2" customFormat="1" ht="33" customHeight="1">
      <c r="A198" s="33"/>
      <c r="B198" s="167"/>
      <c r="C198" s="168" t="s">
        <v>350</v>
      </c>
      <c r="D198" s="168" t="s">
        <v>173</v>
      </c>
      <c r="E198" s="169" t="s">
        <v>1155</v>
      </c>
      <c r="F198" s="170" t="s">
        <v>1156</v>
      </c>
      <c r="G198" s="171" t="s">
        <v>244</v>
      </c>
      <c r="H198" s="172">
        <v>8.1999999999999993</v>
      </c>
      <c r="I198" s="173"/>
      <c r="J198" s="174">
        <f>ROUND(I198*H198,2)</f>
        <v>0</v>
      </c>
      <c r="K198" s="175"/>
      <c r="L198" s="34"/>
      <c r="M198" s="176" t="s">
        <v>1</v>
      </c>
      <c r="N198" s="177" t="s">
        <v>42</v>
      </c>
      <c r="O198" s="59"/>
      <c r="P198" s="178">
        <f>O198*H198</f>
        <v>0</v>
      </c>
      <c r="Q198" s="178">
        <v>3.1E-4</v>
      </c>
      <c r="R198" s="178">
        <f>Q198*H198</f>
        <v>2.542E-3</v>
      </c>
      <c r="S198" s="178">
        <v>0</v>
      </c>
      <c r="T198" s="179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0" t="s">
        <v>273</v>
      </c>
      <c r="AT198" s="180" t="s">
        <v>173</v>
      </c>
      <c r="AU198" s="180" t="s">
        <v>86</v>
      </c>
      <c r="AY198" s="18" t="s">
        <v>170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84</v>
      </c>
      <c r="BK198" s="181">
        <f>ROUND(I198*H198,2)</f>
        <v>0</v>
      </c>
      <c r="BL198" s="18" t="s">
        <v>273</v>
      </c>
      <c r="BM198" s="180" t="s">
        <v>1157</v>
      </c>
    </row>
    <row r="199" spans="1:65" s="14" customFormat="1" ht="10.199999999999999">
      <c r="B199" s="190"/>
      <c r="D199" s="183" t="s">
        <v>179</v>
      </c>
      <c r="E199" s="191" t="s">
        <v>1</v>
      </c>
      <c r="F199" s="192" t="s">
        <v>1158</v>
      </c>
      <c r="H199" s="193">
        <v>8.1999999999999993</v>
      </c>
      <c r="I199" s="194"/>
      <c r="L199" s="190"/>
      <c r="M199" s="195"/>
      <c r="N199" s="196"/>
      <c r="O199" s="196"/>
      <c r="P199" s="196"/>
      <c r="Q199" s="196"/>
      <c r="R199" s="196"/>
      <c r="S199" s="196"/>
      <c r="T199" s="197"/>
      <c r="AT199" s="191" t="s">
        <v>179</v>
      </c>
      <c r="AU199" s="191" t="s">
        <v>86</v>
      </c>
      <c r="AV199" s="14" t="s">
        <v>86</v>
      </c>
      <c r="AW199" s="14" t="s">
        <v>32</v>
      </c>
      <c r="AX199" s="14" t="s">
        <v>84</v>
      </c>
      <c r="AY199" s="191" t="s">
        <v>170</v>
      </c>
    </row>
    <row r="200" spans="1:65" s="2" customFormat="1" ht="21.75" customHeight="1">
      <c r="A200" s="33"/>
      <c r="B200" s="167"/>
      <c r="C200" s="168" t="s">
        <v>355</v>
      </c>
      <c r="D200" s="168" t="s">
        <v>173</v>
      </c>
      <c r="E200" s="169" t="s">
        <v>1159</v>
      </c>
      <c r="F200" s="170" t="s">
        <v>1160</v>
      </c>
      <c r="G200" s="171" t="s">
        <v>190</v>
      </c>
      <c r="H200" s="172">
        <v>9.1999999999999998E-2</v>
      </c>
      <c r="I200" s="173"/>
      <c r="J200" s="174">
        <f>ROUND(I200*H200,2)</f>
        <v>0</v>
      </c>
      <c r="K200" s="175"/>
      <c r="L200" s="34"/>
      <c r="M200" s="176" t="s">
        <v>1</v>
      </c>
      <c r="N200" s="177" t="s">
        <v>42</v>
      </c>
      <c r="O200" s="59"/>
      <c r="P200" s="178">
        <f>O200*H200</f>
        <v>0</v>
      </c>
      <c r="Q200" s="178">
        <v>0</v>
      </c>
      <c r="R200" s="178">
        <f>Q200*H200</f>
        <v>0</v>
      </c>
      <c r="S200" s="178">
        <v>0</v>
      </c>
      <c r="T200" s="17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0" t="s">
        <v>273</v>
      </c>
      <c r="AT200" s="180" t="s">
        <v>173</v>
      </c>
      <c r="AU200" s="180" t="s">
        <v>86</v>
      </c>
      <c r="AY200" s="18" t="s">
        <v>170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8" t="s">
        <v>84</v>
      </c>
      <c r="BK200" s="181">
        <f>ROUND(I200*H200,2)</f>
        <v>0</v>
      </c>
      <c r="BL200" s="18" t="s">
        <v>273</v>
      </c>
      <c r="BM200" s="180" t="s">
        <v>1161</v>
      </c>
    </row>
    <row r="201" spans="1:65" s="12" customFormat="1" ht="22.8" customHeight="1">
      <c r="B201" s="154"/>
      <c r="D201" s="155" t="s">
        <v>76</v>
      </c>
      <c r="E201" s="165" t="s">
        <v>1162</v>
      </c>
      <c r="F201" s="165" t="s">
        <v>1163</v>
      </c>
      <c r="I201" s="157"/>
      <c r="J201" s="166">
        <f>BK201</f>
        <v>0</v>
      </c>
      <c r="L201" s="154"/>
      <c r="M201" s="159"/>
      <c r="N201" s="160"/>
      <c r="O201" s="160"/>
      <c r="P201" s="161">
        <f>SUM(P202:P297)</f>
        <v>0</v>
      </c>
      <c r="Q201" s="160"/>
      <c r="R201" s="161">
        <f>SUM(R202:R297)</f>
        <v>0.75478900000000004</v>
      </c>
      <c r="S201" s="160"/>
      <c r="T201" s="162">
        <f>SUM(T202:T297)</f>
        <v>8.299999999999999E-2</v>
      </c>
      <c r="AR201" s="155" t="s">
        <v>86</v>
      </c>
      <c r="AT201" s="163" t="s">
        <v>76</v>
      </c>
      <c r="AU201" s="163" t="s">
        <v>84</v>
      </c>
      <c r="AY201" s="155" t="s">
        <v>170</v>
      </c>
      <c r="BK201" s="164">
        <f>SUM(BK202:BK297)</f>
        <v>0</v>
      </c>
    </row>
    <row r="202" spans="1:65" s="2" customFormat="1" ht="21.75" customHeight="1">
      <c r="A202" s="33"/>
      <c r="B202" s="167"/>
      <c r="C202" s="168" t="s">
        <v>359</v>
      </c>
      <c r="D202" s="168" t="s">
        <v>173</v>
      </c>
      <c r="E202" s="169" t="s">
        <v>1164</v>
      </c>
      <c r="F202" s="170" t="s">
        <v>1165</v>
      </c>
      <c r="G202" s="171" t="s">
        <v>244</v>
      </c>
      <c r="H202" s="172">
        <v>6.2</v>
      </c>
      <c r="I202" s="173"/>
      <c r="J202" s="174">
        <f>ROUND(I202*H202,2)</f>
        <v>0</v>
      </c>
      <c r="K202" s="175"/>
      <c r="L202" s="34"/>
      <c r="M202" s="176" t="s">
        <v>1</v>
      </c>
      <c r="N202" s="177" t="s">
        <v>42</v>
      </c>
      <c r="O202" s="59"/>
      <c r="P202" s="178">
        <f>O202*H202</f>
        <v>0</v>
      </c>
      <c r="Q202" s="178">
        <v>3.0899999999999999E-3</v>
      </c>
      <c r="R202" s="178">
        <f>Q202*H202</f>
        <v>1.9158000000000001E-2</v>
      </c>
      <c r="S202" s="178">
        <v>0</v>
      </c>
      <c r="T202" s="179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0" t="s">
        <v>273</v>
      </c>
      <c r="AT202" s="180" t="s">
        <v>173</v>
      </c>
      <c r="AU202" s="180" t="s">
        <v>86</v>
      </c>
      <c r="AY202" s="18" t="s">
        <v>170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8" t="s">
        <v>84</v>
      </c>
      <c r="BK202" s="181">
        <f>ROUND(I202*H202,2)</f>
        <v>0</v>
      </c>
      <c r="BL202" s="18" t="s">
        <v>273</v>
      </c>
      <c r="BM202" s="180" t="s">
        <v>1166</v>
      </c>
    </row>
    <row r="203" spans="1:65" s="14" customFormat="1" ht="10.199999999999999">
      <c r="B203" s="190"/>
      <c r="D203" s="183" t="s">
        <v>179</v>
      </c>
      <c r="E203" s="191" t="s">
        <v>1</v>
      </c>
      <c r="F203" s="192" t="s">
        <v>1167</v>
      </c>
      <c r="H203" s="193">
        <v>6.2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179</v>
      </c>
      <c r="AU203" s="191" t="s">
        <v>86</v>
      </c>
      <c r="AV203" s="14" t="s">
        <v>86</v>
      </c>
      <c r="AW203" s="14" t="s">
        <v>32</v>
      </c>
      <c r="AX203" s="14" t="s">
        <v>84</v>
      </c>
      <c r="AY203" s="191" t="s">
        <v>170</v>
      </c>
    </row>
    <row r="204" spans="1:65" s="2" customFormat="1" ht="21.75" customHeight="1">
      <c r="A204" s="33"/>
      <c r="B204" s="167"/>
      <c r="C204" s="168" t="s">
        <v>364</v>
      </c>
      <c r="D204" s="168" t="s">
        <v>173</v>
      </c>
      <c r="E204" s="169" t="s">
        <v>1168</v>
      </c>
      <c r="F204" s="170" t="s">
        <v>1169</v>
      </c>
      <c r="G204" s="171" t="s">
        <v>244</v>
      </c>
      <c r="H204" s="172">
        <v>12.8</v>
      </c>
      <c r="I204" s="173"/>
      <c r="J204" s="174">
        <f>ROUND(I204*H204,2)</f>
        <v>0</v>
      </c>
      <c r="K204" s="175"/>
      <c r="L204" s="34"/>
      <c r="M204" s="176" t="s">
        <v>1</v>
      </c>
      <c r="N204" s="177" t="s">
        <v>42</v>
      </c>
      <c r="O204" s="59"/>
      <c r="P204" s="178">
        <f>O204*H204</f>
        <v>0</v>
      </c>
      <c r="Q204" s="178">
        <v>4.5100000000000001E-3</v>
      </c>
      <c r="R204" s="178">
        <f>Q204*H204</f>
        <v>5.7728000000000002E-2</v>
      </c>
      <c r="S204" s="178">
        <v>0</v>
      </c>
      <c r="T204" s="179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0" t="s">
        <v>273</v>
      </c>
      <c r="AT204" s="180" t="s">
        <v>173</v>
      </c>
      <c r="AU204" s="180" t="s">
        <v>86</v>
      </c>
      <c r="AY204" s="18" t="s">
        <v>170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8" t="s">
        <v>84</v>
      </c>
      <c r="BK204" s="181">
        <f>ROUND(I204*H204,2)</f>
        <v>0</v>
      </c>
      <c r="BL204" s="18" t="s">
        <v>273</v>
      </c>
      <c r="BM204" s="180" t="s">
        <v>1170</v>
      </c>
    </row>
    <row r="205" spans="1:65" s="14" customFormat="1" ht="10.199999999999999">
      <c r="B205" s="190"/>
      <c r="D205" s="183" t="s">
        <v>179</v>
      </c>
      <c r="E205" s="191" t="s">
        <v>1</v>
      </c>
      <c r="F205" s="192" t="s">
        <v>1171</v>
      </c>
      <c r="H205" s="193">
        <v>12.8</v>
      </c>
      <c r="I205" s="194"/>
      <c r="L205" s="190"/>
      <c r="M205" s="195"/>
      <c r="N205" s="196"/>
      <c r="O205" s="196"/>
      <c r="P205" s="196"/>
      <c r="Q205" s="196"/>
      <c r="R205" s="196"/>
      <c r="S205" s="196"/>
      <c r="T205" s="197"/>
      <c r="AT205" s="191" t="s">
        <v>179</v>
      </c>
      <c r="AU205" s="191" t="s">
        <v>86</v>
      </c>
      <c r="AV205" s="14" t="s">
        <v>86</v>
      </c>
      <c r="AW205" s="14" t="s">
        <v>32</v>
      </c>
      <c r="AX205" s="14" t="s">
        <v>84</v>
      </c>
      <c r="AY205" s="191" t="s">
        <v>170</v>
      </c>
    </row>
    <row r="206" spans="1:65" s="2" customFormat="1" ht="21.75" customHeight="1">
      <c r="A206" s="33"/>
      <c r="B206" s="167"/>
      <c r="C206" s="168" t="s">
        <v>372</v>
      </c>
      <c r="D206" s="168" t="s">
        <v>173</v>
      </c>
      <c r="E206" s="169" t="s">
        <v>1172</v>
      </c>
      <c r="F206" s="170" t="s">
        <v>1173</v>
      </c>
      <c r="G206" s="171" t="s">
        <v>244</v>
      </c>
      <c r="H206" s="172">
        <v>30.2</v>
      </c>
      <c r="I206" s="173"/>
      <c r="J206" s="174">
        <f>ROUND(I206*H206,2)</f>
        <v>0</v>
      </c>
      <c r="K206" s="175"/>
      <c r="L206" s="34"/>
      <c r="M206" s="176" t="s">
        <v>1</v>
      </c>
      <c r="N206" s="177" t="s">
        <v>42</v>
      </c>
      <c r="O206" s="59"/>
      <c r="P206" s="178">
        <f>O206*H206</f>
        <v>0</v>
      </c>
      <c r="Q206" s="178">
        <v>6.4000000000000003E-3</v>
      </c>
      <c r="R206" s="178">
        <f>Q206*H206</f>
        <v>0.19328000000000001</v>
      </c>
      <c r="S206" s="178">
        <v>0</v>
      </c>
      <c r="T206" s="179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0" t="s">
        <v>273</v>
      </c>
      <c r="AT206" s="180" t="s">
        <v>173</v>
      </c>
      <c r="AU206" s="180" t="s">
        <v>86</v>
      </c>
      <c r="AY206" s="18" t="s">
        <v>170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8" t="s">
        <v>84</v>
      </c>
      <c r="BK206" s="181">
        <f>ROUND(I206*H206,2)</f>
        <v>0</v>
      </c>
      <c r="BL206" s="18" t="s">
        <v>273</v>
      </c>
      <c r="BM206" s="180" t="s">
        <v>1174</v>
      </c>
    </row>
    <row r="207" spans="1:65" s="14" customFormat="1" ht="10.199999999999999">
      <c r="B207" s="190"/>
      <c r="D207" s="183" t="s">
        <v>179</v>
      </c>
      <c r="E207" s="191" t="s">
        <v>1</v>
      </c>
      <c r="F207" s="192" t="s">
        <v>1175</v>
      </c>
      <c r="H207" s="193">
        <v>30.2</v>
      </c>
      <c r="I207" s="194"/>
      <c r="L207" s="190"/>
      <c r="M207" s="195"/>
      <c r="N207" s="196"/>
      <c r="O207" s="196"/>
      <c r="P207" s="196"/>
      <c r="Q207" s="196"/>
      <c r="R207" s="196"/>
      <c r="S207" s="196"/>
      <c r="T207" s="197"/>
      <c r="AT207" s="191" t="s">
        <v>179</v>
      </c>
      <c r="AU207" s="191" t="s">
        <v>86</v>
      </c>
      <c r="AV207" s="14" t="s">
        <v>86</v>
      </c>
      <c r="AW207" s="14" t="s">
        <v>32</v>
      </c>
      <c r="AX207" s="14" t="s">
        <v>84</v>
      </c>
      <c r="AY207" s="191" t="s">
        <v>170</v>
      </c>
    </row>
    <row r="208" spans="1:65" s="2" customFormat="1" ht="16.5" customHeight="1">
      <c r="A208" s="33"/>
      <c r="B208" s="167"/>
      <c r="C208" s="168" t="s">
        <v>379</v>
      </c>
      <c r="D208" s="168" t="s">
        <v>173</v>
      </c>
      <c r="E208" s="169" t="s">
        <v>1176</v>
      </c>
      <c r="F208" s="170" t="s">
        <v>1177</v>
      </c>
      <c r="G208" s="171" t="s">
        <v>297</v>
      </c>
      <c r="H208" s="172">
        <v>1</v>
      </c>
      <c r="I208" s="173"/>
      <c r="J208" s="174">
        <f>ROUND(I208*H208,2)</f>
        <v>0</v>
      </c>
      <c r="K208" s="175"/>
      <c r="L208" s="34"/>
      <c r="M208" s="176" t="s">
        <v>1</v>
      </c>
      <c r="N208" s="177" t="s">
        <v>42</v>
      </c>
      <c r="O208" s="59"/>
      <c r="P208" s="178">
        <f>O208*H208</f>
        <v>0</v>
      </c>
      <c r="Q208" s="178">
        <v>1.6900000000000001E-3</v>
      </c>
      <c r="R208" s="178">
        <f>Q208*H208</f>
        <v>1.6900000000000001E-3</v>
      </c>
      <c r="S208" s="178">
        <v>0</v>
      </c>
      <c r="T208" s="17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0" t="s">
        <v>273</v>
      </c>
      <c r="AT208" s="180" t="s">
        <v>173</v>
      </c>
      <c r="AU208" s="180" t="s">
        <v>86</v>
      </c>
      <c r="AY208" s="18" t="s">
        <v>170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8" t="s">
        <v>84</v>
      </c>
      <c r="BK208" s="181">
        <f>ROUND(I208*H208,2)</f>
        <v>0</v>
      </c>
      <c r="BL208" s="18" t="s">
        <v>273</v>
      </c>
      <c r="BM208" s="180" t="s">
        <v>1178</v>
      </c>
    </row>
    <row r="209" spans="1:65" s="14" customFormat="1" ht="10.199999999999999">
      <c r="B209" s="190"/>
      <c r="D209" s="183" t="s">
        <v>179</v>
      </c>
      <c r="E209" s="191" t="s">
        <v>1</v>
      </c>
      <c r="F209" s="192" t="s">
        <v>84</v>
      </c>
      <c r="H209" s="193">
        <v>1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179</v>
      </c>
      <c r="AU209" s="191" t="s">
        <v>86</v>
      </c>
      <c r="AV209" s="14" t="s">
        <v>86</v>
      </c>
      <c r="AW209" s="14" t="s">
        <v>32</v>
      </c>
      <c r="AX209" s="14" t="s">
        <v>84</v>
      </c>
      <c r="AY209" s="191" t="s">
        <v>170</v>
      </c>
    </row>
    <row r="210" spans="1:65" s="2" customFormat="1" ht="16.5" customHeight="1">
      <c r="A210" s="33"/>
      <c r="B210" s="167"/>
      <c r="C210" s="168" t="s">
        <v>384</v>
      </c>
      <c r="D210" s="168" t="s">
        <v>173</v>
      </c>
      <c r="E210" s="169" t="s">
        <v>1179</v>
      </c>
      <c r="F210" s="170" t="s">
        <v>1180</v>
      </c>
      <c r="G210" s="171" t="s">
        <v>297</v>
      </c>
      <c r="H210" s="172">
        <v>1</v>
      </c>
      <c r="I210" s="173"/>
      <c r="J210" s="174">
        <f>ROUND(I210*H210,2)</f>
        <v>0</v>
      </c>
      <c r="K210" s="175"/>
      <c r="L210" s="34"/>
      <c r="M210" s="176" t="s">
        <v>1</v>
      </c>
      <c r="N210" s="177" t="s">
        <v>42</v>
      </c>
      <c r="O210" s="59"/>
      <c r="P210" s="178">
        <f>O210*H210</f>
        <v>0</v>
      </c>
      <c r="Q210" s="178">
        <v>3.8899999999999998E-3</v>
      </c>
      <c r="R210" s="178">
        <f>Q210*H210</f>
        <v>3.8899999999999998E-3</v>
      </c>
      <c r="S210" s="178">
        <v>0</v>
      </c>
      <c r="T210" s="179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0" t="s">
        <v>273</v>
      </c>
      <c r="AT210" s="180" t="s">
        <v>173</v>
      </c>
      <c r="AU210" s="180" t="s">
        <v>86</v>
      </c>
      <c r="AY210" s="18" t="s">
        <v>170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84</v>
      </c>
      <c r="BK210" s="181">
        <f>ROUND(I210*H210,2)</f>
        <v>0</v>
      </c>
      <c r="BL210" s="18" t="s">
        <v>273</v>
      </c>
      <c r="BM210" s="180" t="s">
        <v>1181</v>
      </c>
    </row>
    <row r="211" spans="1:65" s="14" customFormat="1" ht="10.199999999999999">
      <c r="B211" s="190"/>
      <c r="D211" s="183" t="s">
        <v>179</v>
      </c>
      <c r="E211" s="191" t="s">
        <v>1</v>
      </c>
      <c r="F211" s="192" t="s">
        <v>84</v>
      </c>
      <c r="H211" s="193">
        <v>1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179</v>
      </c>
      <c r="AU211" s="191" t="s">
        <v>86</v>
      </c>
      <c r="AV211" s="14" t="s">
        <v>86</v>
      </c>
      <c r="AW211" s="14" t="s">
        <v>32</v>
      </c>
      <c r="AX211" s="14" t="s">
        <v>84</v>
      </c>
      <c r="AY211" s="191" t="s">
        <v>170</v>
      </c>
    </row>
    <row r="212" spans="1:65" s="2" customFormat="1" ht="16.5" customHeight="1">
      <c r="A212" s="33"/>
      <c r="B212" s="167"/>
      <c r="C212" s="168" t="s">
        <v>393</v>
      </c>
      <c r="D212" s="168" t="s">
        <v>173</v>
      </c>
      <c r="E212" s="169" t="s">
        <v>1182</v>
      </c>
      <c r="F212" s="170" t="s">
        <v>1183</v>
      </c>
      <c r="G212" s="171" t="s">
        <v>244</v>
      </c>
      <c r="H212" s="172">
        <v>200</v>
      </c>
      <c r="I212" s="173"/>
      <c r="J212" s="174">
        <f>ROUND(I212*H212,2)</f>
        <v>0</v>
      </c>
      <c r="K212" s="175"/>
      <c r="L212" s="34"/>
      <c r="M212" s="176" t="s">
        <v>1</v>
      </c>
      <c r="N212" s="177" t="s">
        <v>42</v>
      </c>
      <c r="O212" s="59"/>
      <c r="P212" s="178">
        <f>O212*H212</f>
        <v>0</v>
      </c>
      <c r="Q212" s="178">
        <v>0</v>
      </c>
      <c r="R212" s="178">
        <f>Q212*H212</f>
        <v>0</v>
      </c>
      <c r="S212" s="178">
        <v>2.7999999999999998E-4</v>
      </c>
      <c r="T212" s="179">
        <f>S212*H212</f>
        <v>5.5999999999999994E-2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0" t="s">
        <v>273</v>
      </c>
      <c r="AT212" s="180" t="s">
        <v>173</v>
      </c>
      <c r="AU212" s="180" t="s">
        <v>86</v>
      </c>
      <c r="AY212" s="18" t="s">
        <v>170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18" t="s">
        <v>84</v>
      </c>
      <c r="BK212" s="181">
        <f>ROUND(I212*H212,2)</f>
        <v>0</v>
      </c>
      <c r="BL212" s="18" t="s">
        <v>273</v>
      </c>
      <c r="BM212" s="180" t="s">
        <v>1184</v>
      </c>
    </row>
    <row r="213" spans="1:65" s="14" customFormat="1" ht="10.199999999999999">
      <c r="B213" s="190"/>
      <c r="D213" s="183" t="s">
        <v>179</v>
      </c>
      <c r="E213" s="191" t="s">
        <v>1</v>
      </c>
      <c r="F213" s="192" t="s">
        <v>1185</v>
      </c>
      <c r="H213" s="193">
        <v>200</v>
      </c>
      <c r="I213" s="194"/>
      <c r="L213" s="190"/>
      <c r="M213" s="195"/>
      <c r="N213" s="196"/>
      <c r="O213" s="196"/>
      <c r="P213" s="196"/>
      <c r="Q213" s="196"/>
      <c r="R213" s="196"/>
      <c r="S213" s="196"/>
      <c r="T213" s="197"/>
      <c r="AT213" s="191" t="s">
        <v>179</v>
      </c>
      <c r="AU213" s="191" t="s">
        <v>86</v>
      </c>
      <c r="AV213" s="14" t="s">
        <v>86</v>
      </c>
      <c r="AW213" s="14" t="s">
        <v>32</v>
      </c>
      <c r="AX213" s="14" t="s">
        <v>84</v>
      </c>
      <c r="AY213" s="191" t="s">
        <v>170</v>
      </c>
    </row>
    <row r="214" spans="1:65" s="2" customFormat="1" ht="16.5" customHeight="1">
      <c r="A214" s="33"/>
      <c r="B214" s="167"/>
      <c r="C214" s="168" t="s">
        <v>399</v>
      </c>
      <c r="D214" s="168" t="s">
        <v>173</v>
      </c>
      <c r="E214" s="169" t="s">
        <v>1186</v>
      </c>
      <c r="F214" s="170" t="s">
        <v>1187</v>
      </c>
      <c r="G214" s="171" t="s">
        <v>244</v>
      </c>
      <c r="H214" s="172">
        <v>60</v>
      </c>
      <c r="I214" s="173"/>
      <c r="J214" s="174">
        <f>ROUND(I214*H214,2)</f>
        <v>0</v>
      </c>
      <c r="K214" s="175"/>
      <c r="L214" s="34"/>
      <c r="M214" s="176" t="s">
        <v>1</v>
      </c>
      <c r="N214" s="177" t="s">
        <v>42</v>
      </c>
      <c r="O214" s="59"/>
      <c r="P214" s="178">
        <f>O214*H214</f>
        <v>0</v>
      </c>
      <c r="Q214" s="178">
        <v>0</v>
      </c>
      <c r="R214" s="178">
        <f>Q214*H214</f>
        <v>0</v>
      </c>
      <c r="S214" s="178">
        <v>2.9E-4</v>
      </c>
      <c r="T214" s="179">
        <f>S214*H214</f>
        <v>1.7399999999999999E-2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0" t="s">
        <v>273</v>
      </c>
      <c r="AT214" s="180" t="s">
        <v>173</v>
      </c>
      <c r="AU214" s="180" t="s">
        <v>86</v>
      </c>
      <c r="AY214" s="18" t="s">
        <v>170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8" t="s">
        <v>84</v>
      </c>
      <c r="BK214" s="181">
        <f>ROUND(I214*H214,2)</f>
        <v>0</v>
      </c>
      <c r="BL214" s="18" t="s">
        <v>273</v>
      </c>
      <c r="BM214" s="180" t="s">
        <v>1188</v>
      </c>
    </row>
    <row r="215" spans="1:65" s="14" customFormat="1" ht="10.199999999999999">
      <c r="B215" s="190"/>
      <c r="D215" s="183" t="s">
        <v>179</v>
      </c>
      <c r="E215" s="191" t="s">
        <v>1</v>
      </c>
      <c r="F215" s="192" t="s">
        <v>513</v>
      </c>
      <c r="H215" s="193">
        <v>60</v>
      </c>
      <c r="I215" s="194"/>
      <c r="L215" s="190"/>
      <c r="M215" s="195"/>
      <c r="N215" s="196"/>
      <c r="O215" s="196"/>
      <c r="P215" s="196"/>
      <c r="Q215" s="196"/>
      <c r="R215" s="196"/>
      <c r="S215" s="196"/>
      <c r="T215" s="197"/>
      <c r="AT215" s="191" t="s">
        <v>179</v>
      </c>
      <c r="AU215" s="191" t="s">
        <v>86</v>
      </c>
      <c r="AV215" s="14" t="s">
        <v>86</v>
      </c>
      <c r="AW215" s="14" t="s">
        <v>32</v>
      </c>
      <c r="AX215" s="14" t="s">
        <v>84</v>
      </c>
      <c r="AY215" s="191" t="s">
        <v>170</v>
      </c>
    </row>
    <row r="216" spans="1:65" s="2" customFormat="1" ht="16.5" customHeight="1">
      <c r="A216" s="33"/>
      <c r="B216" s="167"/>
      <c r="C216" s="168" t="s">
        <v>405</v>
      </c>
      <c r="D216" s="168" t="s">
        <v>173</v>
      </c>
      <c r="E216" s="169" t="s">
        <v>1189</v>
      </c>
      <c r="F216" s="170" t="s">
        <v>1190</v>
      </c>
      <c r="G216" s="171" t="s">
        <v>244</v>
      </c>
      <c r="H216" s="172">
        <v>30</v>
      </c>
      <c r="I216" s="173"/>
      <c r="J216" s="174">
        <f>ROUND(I216*H216,2)</f>
        <v>0</v>
      </c>
      <c r="K216" s="175"/>
      <c r="L216" s="34"/>
      <c r="M216" s="176" t="s">
        <v>1</v>
      </c>
      <c r="N216" s="177" t="s">
        <v>42</v>
      </c>
      <c r="O216" s="59"/>
      <c r="P216" s="178">
        <f>O216*H216</f>
        <v>0</v>
      </c>
      <c r="Q216" s="178">
        <v>0</v>
      </c>
      <c r="R216" s="178">
        <f>Q216*H216</f>
        <v>0</v>
      </c>
      <c r="S216" s="178">
        <v>3.2000000000000003E-4</v>
      </c>
      <c r="T216" s="179">
        <f>S216*H216</f>
        <v>9.6000000000000009E-3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0" t="s">
        <v>273</v>
      </c>
      <c r="AT216" s="180" t="s">
        <v>173</v>
      </c>
      <c r="AU216" s="180" t="s">
        <v>86</v>
      </c>
      <c r="AY216" s="18" t="s">
        <v>170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8" t="s">
        <v>84</v>
      </c>
      <c r="BK216" s="181">
        <f>ROUND(I216*H216,2)</f>
        <v>0</v>
      </c>
      <c r="BL216" s="18" t="s">
        <v>273</v>
      </c>
      <c r="BM216" s="180" t="s">
        <v>1191</v>
      </c>
    </row>
    <row r="217" spans="1:65" s="14" customFormat="1" ht="10.199999999999999">
      <c r="B217" s="190"/>
      <c r="D217" s="183" t="s">
        <v>179</v>
      </c>
      <c r="E217" s="191" t="s">
        <v>1</v>
      </c>
      <c r="F217" s="192" t="s">
        <v>346</v>
      </c>
      <c r="H217" s="193">
        <v>30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179</v>
      </c>
      <c r="AU217" s="191" t="s">
        <v>86</v>
      </c>
      <c r="AV217" s="14" t="s">
        <v>86</v>
      </c>
      <c r="AW217" s="14" t="s">
        <v>32</v>
      </c>
      <c r="AX217" s="14" t="s">
        <v>84</v>
      </c>
      <c r="AY217" s="191" t="s">
        <v>170</v>
      </c>
    </row>
    <row r="218" spans="1:65" s="2" customFormat="1" ht="21.75" customHeight="1">
      <c r="A218" s="33"/>
      <c r="B218" s="167"/>
      <c r="C218" s="168" t="s">
        <v>410</v>
      </c>
      <c r="D218" s="168" t="s">
        <v>173</v>
      </c>
      <c r="E218" s="169" t="s">
        <v>1192</v>
      </c>
      <c r="F218" s="170" t="s">
        <v>1193</v>
      </c>
      <c r="G218" s="171" t="s">
        <v>244</v>
      </c>
      <c r="H218" s="172">
        <v>102.9</v>
      </c>
      <c r="I218" s="173"/>
      <c r="J218" s="174">
        <f>ROUND(I218*H218,2)</f>
        <v>0</v>
      </c>
      <c r="K218" s="175"/>
      <c r="L218" s="34"/>
      <c r="M218" s="176" t="s">
        <v>1</v>
      </c>
      <c r="N218" s="177" t="s">
        <v>42</v>
      </c>
      <c r="O218" s="59"/>
      <c r="P218" s="178">
        <f>O218*H218</f>
        <v>0</v>
      </c>
      <c r="Q218" s="178">
        <v>6.6E-4</v>
      </c>
      <c r="R218" s="178">
        <f>Q218*H218</f>
        <v>6.7914000000000002E-2</v>
      </c>
      <c r="S218" s="178">
        <v>0</v>
      </c>
      <c r="T218" s="179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0" t="s">
        <v>273</v>
      </c>
      <c r="AT218" s="180" t="s">
        <v>173</v>
      </c>
      <c r="AU218" s="180" t="s">
        <v>86</v>
      </c>
      <c r="AY218" s="18" t="s">
        <v>170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8" t="s">
        <v>84</v>
      </c>
      <c r="BK218" s="181">
        <f>ROUND(I218*H218,2)</f>
        <v>0</v>
      </c>
      <c r="BL218" s="18" t="s">
        <v>273</v>
      </c>
      <c r="BM218" s="180" t="s">
        <v>1194</v>
      </c>
    </row>
    <row r="219" spans="1:65" s="14" customFormat="1" ht="10.199999999999999">
      <c r="B219" s="190"/>
      <c r="D219" s="183" t="s">
        <v>179</v>
      </c>
      <c r="E219" s="191" t="s">
        <v>1</v>
      </c>
      <c r="F219" s="192" t="s">
        <v>1195</v>
      </c>
      <c r="H219" s="193">
        <v>102.9</v>
      </c>
      <c r="I219" s="194"/>
      <c r="L219" s="190"/>
      <c r="M219" s="195"/>
      <c r="N219" s="196"/>
      <c r="O219" s="196"/>
      <c r="P219" s="196"/>
      <c r="Q219" s="196"/>
      <c r="R219" s="196"/>
      <c r="S219" s="196"/>
      <c r="T219" s="197"/>
      <c r="AT219" s="191" t="s">
        <v>179</v>
      </c>
      <c r="AU219" s="191" t="s">
        <v>86</v>
      </c>
      <c r="AV219" s="14" t="s">
        <v>86</v>
      </c>
      <c r="AW219" s="14" t="s">
        <v>32</v>
      </c>
      <c r="AX219" s="14" t="s">
        <v>84</v>
      </c>
      <c r="AY219" s="191" t="s">
        <v>170</v>
      </c>
    </row>
    <row r="220" spans="1:65" s="2" customFormat="1" ht="21.75" customHeight="1">
      <c r="A220" s="33"/>
      <c r="B220" s="167"/>
      <c r="C220" s="168" t="s">
        <v>415</v>
      </c>
      <c r="D220" s="168" t="s">
        <v>173</v>
      </c>
      <c r="E220" s="169" t="s">
        <v>1196</v>
      </c>
      <c r="F220" s="170" t="s">
        <v>1197</v>
      </c>
      <c r="G220" s="171" t="s">
        <v>244</v>
      </c>
      <c r="H220" s="172">
        <v>88.4</v>
      </c>
      <c r="I220" s="173"/>
      <c r="J220" s="174">
        <f>ROUND(I220*H220,2)</f>
        <v>0</v>
      </c>
      <c r="K220" s="175"/>
      <c r="L220" s="34"/>
      <c r="M220" s="176" t="s">
        <v>1</v>
      </c>
      <c r="N220" s="177" t="s">
        <v>42</v>
      </c>
      <c r="O220" s="59"/>
      <c r="P220" s="178">
        <f>O220*H220</f>
        <v>0</v>
      </c>
      <c r="Q220" s="178">
        <v>9.1E-4</v>
      </c>
      <c r="R220" s="178">
        <f>Q220*H220</f>
        <v>8.0444000000000002E-2</v>
      </c>
      <c r="S220" s="178">
        <v>0</v>
      </c>
      <c r="T220" s="179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0" t="s">
        <v>273</v>
      </c>
      <c r="AT220" s="180" t="s">
        <v>173</v>
      </c>
      <c r="AU220" s="180" t="s">
        <v>86</v>
      </c>
      <c r="AY220" s="18" t="s">
        <v>170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84</v>
      </c>
      <c r="BK220" s="181">
        <f>ROUND(I220*H220,2)</f>
        <v>0</v>
      </c>
      <c r="BL220" s="18" t="s">
        <v>273</v>
      </c>
      <c r="BM220" s="180" t="s">
        <v>1198</v>
      </c>
    </row>
    <row r="221" spans="1:65" s="14" customFormat="1" ht="10.199999999999999">
      <c r="B221" s="190"/>
      <c r="D221" s="183" t="s">
        <v>179</v>
      </c>
      <c r="E221" s="191" t="s">
        <v>1</v>
      </c>
      <c r="F221" s="192" t="s">
        <v>1199</v>
      </c>
      <c r="H221" s="193">
        <v>88.4</v>
      </c>
      <c r="I221" s="194"/>
      <c r="L221" s="190"/>
      <c r="M221" s="195"/>
      <c r="N221" s="196"/>
      <c r="O221" s="196"/>
      <c r="P221" s="196"/>
      <c r="Q221" s="196"/>
      <c r="R221" s="196"/>
      <c r="S221" s="196"/>
      <c r="T221" s="197"/>
      <c r="AT221" s="191" t="s">
        <v>179</v>
      </c>
      <c r="AU221" s="191" t="s">
        <v>86</v>
      </c>
      <c r="AV221" s="14" t="s">
        <v>86</v>
      </c>
      <c r="AW221" s="14" t="s">
        <v>32</v>
      </c>
      <c r="AX221" s="14" t="s">
        <v>84</v>
      </c>
      <c r="AY221" s="191" t="s">
        <v>170</v>
      </c>
    </row>
    <row r="222" spans="1:65" s="2" customFormat="1" ht="21.75" customHeight="1">
      <c r="A222" s="33"/>
      <c r="B222" s="167"/>
      <c r="C222" s="168" t="s">
        <v>423</v>
      </c>
      <c r="D222" s="168" t="s">
        <v>173</v>
      </c>
      <c r="E222" s="169" t="s">
        <v>1200</v>
      </c>
      <c r="F222" s="170" t="s">
        <v>1201</v>
      </c>
      <c r="G222" s="171" t="s">
        <v>244</v>
      </c>
      <c r="H222" s="172">
        <v>20.2</v>
      </c>
      <c r="I222" s="173"/>
      <c r="J222" s="174">
        <f>ROUND(I222*H222,2)</f>
        <v>0</v>
      </c>
      <c r="K222" s="175"/>
      <c r="L222" s="34"/>
      <c r="M222" s="176" t="s">
        <v>1</v>
      </c>
      <c r="N222" s="177" t="s">
        <v>42</v>
      </c>
      <c r="O222" s="59"/>
      <c r="P222" s="178">
        <f>O222*H222</f>
        <v>0</v>
      </c>
      <c r="Q222" s="178">
        <v>1.1900000000000001E-3</v>
      </c>
      <c r="R222" s="178">
        <f>Q222*H222</f>
        <v>2.4038E-2</v>
      </c>
      <c r="S222" s="178">
        <v>0</v>
      </c>
      <c r="T222" s="179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0" t="s">
        <v>273</v>
      </c>
      <c r="AT222" s="180" t="s">
        <v>173</v>
      </c>
      <c r="AU222" s="180" t="s">
        <v>86</v>
      </c>
      <c r="AY222" s="18" t="s">
        <v>170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8" t="s">
        <v>84</v>
      </c>
      <c r="BK222" s="181">
        <f>ROUND(I222*H222,2)</f>
        <v>0</v>
      </c>
      <c r="BL222" s="18" t="s">
        <v>273</v>
      </c>
      <c r="BM222" s="180" t="s">
        <v>1202</v>
      </c>
    </row>
    <row r="223" spans="1:65" s="14" customFormat="1" ht="10.199999999999999">
      <c r="B223" s="190"/>
      <c r="D223" s="183" t="s">
        <v>179</v>
      </c>
      <c r="E223" s="191" t="s">
        <v>1</v>
      </c>
      <c r="F223" s="192" t="s">
        <v>1203</v>
      </c>
      <c r="H223" s="193">
        <v>20.2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179</v>
      </c>
      <c r="AU223" s="191" t="s">
        <v>86</v>
      </c>
      <c r="AV223" s="14" t="s">
        <v>86</v>
      </c>
      <c r="AW223" s="14" t="s">
        <v>32</v>
      </c>
      <c r="AX223" s="14" t="s">
        <v>84</v>
      </c>
      <c r="AY223" s="191" t="s">
        <v>170</v>
      </c>
    </row>
    <row r="224" spans="1:65" s="2" customFormat="1" ht="21.75" customHeight="1">
      <c r="A224" s="33"/>
      <c r="B224" s="167"/>
      <c r="C224" s="168" t="s">
        <v>429</v>
      </c>
      <c r="D224" s="168" t="s">
        <v>173</v>
      </c>
      <c r="E224" s="169" t="s">
        <v>1204</v>
      </c>
      <c r="F224" s="170" t="s">
        <v>1205</v>
      </c>
      <c r="G224" s="171" t="s">
        <v>244</v>
      </c>
      <c r="H224" s="172">
        <v>3</v>
      </c>
      <c r="I224" s="173"/>
      <c r="J224" s="174">
        <f>ROUND(I224*H224,2)</f>
        <v>0</v>
      </c>
      <c r="K224" s="175"/>
      <c r="L224" s="34"/>
      <c r="M224" s="176" t="s">
        <v>1</v>
      </c>
      <c r="N224" s="177" t="s">
        <v>42</v>
      </c>
      <c r="O224" s="59"/>
      <c r="P224" s="178">
        <f>O224*H224</f>
        <v>0</v>
      </c>
      <c r="Q224" s="178">
        <v>3.5000000000000001E-3</v>
      </c>
      <c r="R224" s="178">
        <f>Q224*H224</f>
        <v>1.0500000000000001E-2</v>
      </c>
      <c r="S224" s="178">
        <v>0</v>
      </c>
      <c r="T224" s="179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0" t="s">
        <v>273</v>
      </c>
      <c r="AT224" s="180" t="s">
        <v>173</v>
      </c>
      <c r="AU224" s="180" t="s">
        <v>86</v>
      </c>
      <c r="AY224" s="18" t="s">
        <v>170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8" t="s">
        <v>84</v>
      </c>
      <c r="BK224" s="181">
        <f>ROUND(I224*H224,2)</f>
        <v>0</v>
      </c>
      <c r="BL224" s="18" t="s">
        <v>273</v>
      </c>
      <c r="BM224" s="180" t="s">
        <v>1206</v>
      </c>
    </row>
    <row r="225" spans="1:65" s="14" customFormat="1" ht="10.199999999999999">
      <c r="B225" s="190"/>
      <c r="D225" s="183" t="s">
        <v>179</v>
      </c>
      <c r="E225" s="191" t="s">
        <v>1</v>
      </c>
      <c r="F225" s="192" t="s">
        <v>1207</v>
      </c>
      <c r="H225" s="193">
        <v>3</v>
      </c>
      <c r="I225" s="194"/>
      <c r="L225" s="190"/>
      <c r="M225" s="195"/>
      <c r="N225" s="196"/>
      <c r="O225" s="196"/>
      <c r="P225" s="196"/>
      <c r="Q225" s="196"/>
      <c r="R225" s="196"/>
      <c r="S225" s="196"/>
      <c r="T225" s="197"/>
      <c r="AT225" s="191" t="s">
        <v>179</v>
      </c>
      <c r="AU225" s="191" t="s">
        <v>86</v>
      </c>
      <c r="AV225" s="14" t="s">
        <v>86</v>
      </c>
      <c r="AW225" s="14" t="s">
        <v>32</v>
      </c>
      <c r="AX225" s="14" t="s">
        <v>84</v>
      </c>
      <c r="AY225" s="191" t="s">
        <v>170</v>
      </c>
    </row>
    <row r="226" spans="1:65" s="2" customFormat="1" ht="21.75" customHeight="1">
      <c r="A226" s="33"/>
      <c r="B226" s="167"/>
      <c r="C226" s="168" t="s">
        <v>435</v>
      </c>
      <c r="D226" s="168" t="s">
        <v>173</v>
      </c>
      <c r="E226" s="169" t="s">
        <v>1208</v>
      </c>
      <c r="F226" s="170" t="s">
        <v>1209</v>
      </c>
      <c r="G226" s="171" t="s">
        <v>244</v>
      </c>
      <c r="H226" s="172">
        <v>34.5</v>
      </c>
      <c r="I226" s="173"/>
      <c r="J226" s="174">
        <f>ROUND(I226*H226,2)</f>
        <v>0</v>
      </c>
      <c r="K226" s="175"/>
      <c r="L226" s="34"/>
      <c r="M226" s="176" t="s">
        <v>1</v>
      </c>
      <c r="N226" s="177" t="s">
        <v>42</v>
      </c>
      <c r="O226" s="59"/>
      <c r="P226" s="178">
        <f>O226*H226</f>
        <v>0</v>
      </c>
      <c r="Q226" s="178">
        <v>5.8599999999999998E-3</v>
      </c>
      <c r="R226" s="178">
        <f>Q226*H226</f>
        <v>0.20216999999999999</v>
      </c>
      <c r="S226" s="178">
        <v>0</v>
      </c>
      <c r="T226" s="179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0" t="s">
        <v>273</v>
      </c>
      <c r="AT226" s="180" t="s">
        <v>173</v>
      </c>
      <c r="AU226" s="180" t="s">
        <v>86</v>
      </c>
      <c r="AY226" s="18" t="s">
        <v>170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8" t="s">
        <v>84</v>
      </c>
      <c r="BK226" s="181">
        <f>ROUND(I226*H226,2)</f>
        <v>0</v>
      </c>
      <c r="BL226" s="18" t="s">
        <v>273</v>
      </c>
      <c r="BM226" s="180" t="s">
        <v>1210</v>
      </c>
    </row>
    <row r="227" spans="1:65" s="14" customFormat="1" ht="10.199999999999999">
      <c r="B227" s="190"/>
      <c r="D227" s="183" t="s">
        <v>179</v>
      </c>
      <c r="E227" s="191" t="s">
        <v>1</v>
      </c>
      <c r="F227" s="192" t="s">
        <v>1211</v>
      </c>
      <c r="H227" s="193">
        <v>34.5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179</v>
      </c>
      <c r="AU227" s="191" t="s">
        <v>86</v>
      </c>
      <c r="AV227" s="14" t="s">
        <v>86</v>
      </c>
      <c r="AW227" s="14" t="s">
        <v>32</v>
      </c>
      <c r="AX227" s="14" t="s">
        <v>84</v>
      </c>
      <c r="AY227" s="191" t="s">
        <v>170</v>
      </c>
    </row>
    <row r="228" spans="1:65" s="2" customFormat="1" ht="33" customHeight="1">
      <c r="A228" s="33"/>
      <c r="B228" s="167"/>
      <c r="C228" s="168" t="s">
        <v>440</v>
      </c>
      <c r="D228" s="168" t="s">
        <v>173</v>
      </c>
      <c r="E228" s="169" t="s">
        <v>1212</v>
      </c>
      <c r="F228" s="170" t="s">
        <v>1213</v>
      </c>
      <c r="G228" s="171" t="s">
        <v>244</v>
      </c>
      <c r="H228" s="172">
        <v>50.3</v>
      </c>
      <c r="I228" s="173"/>
      <c r="J228" s="174">
        <f>ROUND(I228*H228,2)</f>
        <v>0</v>
      </c>
      <c r="K228" s="175"/>
      <c r="L228" s="34"/>
      <c r="M228" s="176" t="s">
        <v>1</v>
      </c>
      <c r="N228" s="177" t="s">
        <v>42</v>
      </c>
      <c r="O228" s="59"/>
      <c r="P228" s="178">
        <f>O228*H228</f>
        <v>0</v>
      </c>
      <c r="Q228" s="178">
        <v>5.0000000000000002E-5</v>
      </c>
      <c r="R228" s="178">
        <f>Q228*H228</f>
        <v>2.5149999999999999E-3</v>
      </c>
      <c r="S228" s="178">
        <v>0</v>
      </c>
      <c r="T228" s="17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0" t="s">
        <v>273</v>
      </c>
      <c r="AT228" s="180" t="s">
        <v>173</v>
      </c>
      <c r="AU228" s="180" t="s">
        <v>86</v>
      </c>
      <c r="AY228" s="18" t="s">
        <v>170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8" t="s">
        <v>84</v>
      </c>
      <c r="BK228" s="181">
        <f>ROUND(I228*H228,2)</f>
        <v>0</v>
      </c>
      <c r="BL228" s="18" t="s">
        <v>273</v>
      </c>
      <c r="BM228" s="180" t="s">
        <v>1214</v>
      </c>
    </row>
    <row r="229" spans="1:65" s="14" customFormat="1" ht="10.199999999999999">
      <c r="B229" s="190"/>
      <c r="D229" s="183" t="s">
        <v>179</v>
      </c>
      <c r="E229" s="191" t="s">
        <v>1</v>
      </c>
      <c r="F229" s="192" t="s">
        <v>1215</v>
      </c>
      <c r="H229" s="193">
        <v>50.3</v>
      </c>
      <c r="I229" s="194"/>
      <c r="L229" s="190"/>
      <c r="M229" s="195"/>
      <c r="N229" s="196"/>
      <c r="O229" s="196"/>
      <c r="P229" s="196"/>
      <c r="Q229" s="196"/>
      <c r="R229" s="196"/>
      <c r="S229" s="196"/>
      <c r="T229" s="197"/>
      <c r="AT229" s="191" t="s">
        <v>179</v>
      </c>
      <c r="AU229" s="191" t="s">
        <v>86</v>
      </c>
      <c r="AV229" s="14" t="s">
        <v>86</v>
      </c>
      <c r="AW229" s="14" t="s">
        <v>32</v>
      </c>
      <c r="AX229" s="14" t="s">
        <v>84</v>
      </c>
      <c r="AY229" s="191" t="s">
        <v>170</v>
      </c>
    </row>
    <row r="230" spans="1:65" s="2" customFormat="1" ht="33" customHeight="1">
      <c r="A230" s="33"/>
      <c r="B230" s="167"/>
      <c r="C230" s="168" t="s">
        <v>448</v>
      </c>
      <c r="D230" s="168" t="s">
        <v>173</v>
      </c>
      <c r="E230" s="169" t="s">
        <v>1216</v>
      </c>
      <c r="F230" s="170" t="s">
        <v>1217</v>
      </c>
      <c r="G230" s="171" t="s">
        <v>244</v>
      </c>
      <c r="H230" s="172">
        <v>4</v>
      </c>
      <c r="I230" s="173"/>
      <c r="J230" s="174">
        <f>ROUND(I230*H230,2)</f>
        <v>0</v>
      </c>
      <c r="K230" s="175"/>
      <c r="L230" s="34"/>
      <c r="M230" s="176" t="s">
        <v>1</v>
      </c>
      <c r="N230" s="177" t="s">
        <v>42</v>
      </c>
      <c r="O230" s="59"/>
      <c r="P230" s="178">
        <f>O230*H230</f>
        <v>0</v>
      </c>
      <c r="Q230" s="178">
        <v>6.9999999999999994E-5</v>
      </c>
      <c r="R230" s="178">
        <f>Q230*H230</f>
        <v>2.7999999999999998E-4</v>
      </c>
      <c r="S230" s="178">
        <v>0</v>
      </c>
      <c r="T230" s="17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0" t="s">
        <v>273</v>
      </c>
      <c r="AT230" s="180" t="s">
        <v>173</v>
      </c>
      <c r="AU230" s="180" t="s">
        <v>86</v>
      </c>
      <c r="AY230" s="18" t="s">
        <v>170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8" t="s">
        <v>84</v>
      </c>
      <c r="BK230" s="181">
        <f>ROUND(I230*H230,2)</f>
        <v>0</v>
      </c>
      <c r="BL230" s="18" t="s">
        <v>273</v>
      </c>
      <c r="BM230" s="180" t="s">
        <v>1218</v>
      </c>
    </row>
    <row r="231" spans="1:65" s="14" customFormat="1" ht="10.199999999999999">
      <c r="B231" s="190"/>
      <c r="D231" s="183" t="s">
        <v>179</v>
      </c>
      <c r="E231" s="191" t="s">
        <v>1</v>
      </c>
      <c r="F231" s="192" t="s">
        <v>177</v>
      </c>
      <c r="H231" s="193">
        <v>4</v>
      </c>
      <c r="I231" s="194"/>
      <c r="L231" s="190"/>
      <c r="M231" s="195"/>
      <c r="N231" s="196"/>
      <c r="O231" s="196"/>
      <c r="P231" s="196"/>
      <c r="Q231" s="196"/>
      <c r="R231" s="196"/>
      <c r="S231" s="196"/>
      <c r="T231" s="197"/>
      <c r="AT231" s="191" t="s">
        <v>179</v>
      </c>
      <c r="AU231" s="191" t="s">
        <v>86</v>
      </c>
      <c r="AV231" s="14" t="s">
        <v>86</v>
      </c>
      <c r="AW231" s="14" t="s">
        <v>32</v>
      </c>
      <c r="AX231" s="14" t="s">
        <v>84</v>
      </c>
      <c r="AY231" s="191" t="s">
        <v>170</v>
      </c>
    </row>
    <row r="232" spans="1:65" s="2" customFormat="1" ht="33" customHeight="1">
      <c r="A232" s="33"/>
      <c r="B232" s="167"/>
      <c r="C232" s="168" t="s">
        <v>454</v>
      </c>
      <c r="D232" s="168" t="s">
        <v>173</v>
      </c>
      <c r="E232" s="169" t="s">
        <v>1219</v>
      </c>
      <c r="F232" s="170" t="s">
        <v>1220</v>
      </c>
      <c r="G232" s="171" t="s">
        <v>244</v>
      </c>
      <c r="H232" s="172">
        <v>16</v>
      </c>
      <c r="I232" s="173"/>
      <c r="J232" s="174">
        <f>ROUND(I232*H232,2)</f>
        <v>0</v>
      </c>
      <c r="K232" s="175"/>
      <c r="L232" s="34"/>
      <c r="M232" s="176" t="s">
        <v>1</v>
      </c>
      <c r="N232" s="177" t="s">
        <v>42</v>
      </c>
      <c r="O232" s="59"/>
      <c r="P232" s="178">
        <f>O232*H232</f>
        <v>0</v>
      </c>
      <c r="Q232" s="178">
        <v>6.9999999999999994E-5</v>
      </c>
      <c r="R232" s="178">
        <f>Q232*H232</f>
        <v>1.1199999999999999E-3</v>
      </c>
      <c r="S232" s="178">
        <v>0</v>
      </c>
      <c r="T232" s="17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0" t="s">
        <v>273</v>
      </c>
      <c r="AT232" s="180" t="s">
        <v>173</v>
      </c>
      <c r="AU232" s="180" t="s">
        <v>86</v>
      </c>
      <c r="AY232" s="18" t="s">
        <v>170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8" t="s">
        <v>84</v>
      </c>
      <c r="BK232" s="181">
        <f>ROUND(I232*H232,2)</f>
        <v>0</v>
      </c>
      <c r="BL232" s="18" t="s">
        <v>273</v>
      </c>
      <c r="BM232" s="180" t="s">
        <v>1221</v>
      </c>
    </row>
    <row r="233" spans="1:65" s="14" customFormat="1" ht="10.199999999999999">
      <c r="B233" s="190"/>
      <c r="D233" s="183" t="s">
        <v>179</v>
      </c>
      <c r="E233" s="191" t="s">
        <v>1</v>
      </c>
      <c r="F233" s="192" t="s">
        <v>273</v>
      </c>
      <c r="H233" s="193">
        <v>16</v>
      </c>
      <c r="I233" s="194"/>
      <c r="L233" s="190"/>
      <c r="M233" s="195"/>
      <c r="N233" s="196"/>
      <c r="O233" s="196"/>
      <c r="P233" s="196"/>
      <c r="Q233" s="196"/>
      <c r="R233" s="196"/>
      <c r="S233" s="196"/>
      <c r="T233" s="197"/>
      <c r="AT233" s="191" t="s">
        <v>179</v>
      </c>
      <c r="AU233" s="191" t="s">
        <v>86</v>
      </c>
      <c r="AV233" s="14" t="s">
        <v>86</v>
      </c>
      <c r="AW233" s="14" t="s">
        <v>32</v>
      </c>
      <c r="AX233" s="14" t="s">
        <v>84</v>
      </c>
      <c r="AY233" s="191" t="s">
        <v>170</v>
      </c>
    </row>
    <row r="234" spans="1:65" s="2" customFormat="1" ht="33" customHeight="1">
      <c r="A234" s="33"/>
      <c r="B234" s="167"/>
      <c r="C234" s="168" t="s">
        <v>458</v>
      </c>
      <c r="D234" s="168" t="s">
        <v>173</v>
      </c>
      <c r="E234" s="169" t="s">
        <v>1222</v>
      </c>
      <c r="F234" s="170" t="s">
        <v>1223</v>
      </c>
      <c r="G234" s="171" t="s">
        <v>244</v>
      </c>
      <c r="H234" s="172">
        <v>24.2</v>
      </c>
      <c r="I234" s="173"/>
      <c r="J234" s="174">
        <f>ROUND(I234*H234,2)</f>
        <v>0</v>
      </c>
      <c r="K234" s="175"/>
      <c r="L234" s="34"/>
      <c r="M234" s="176" t="s">
        <v>1</v>
      </c>
      <c r="N234" s="177" t="s">
        <v>42</v>
      </c>
      <c r="O234" s="59"/>
      <c r="P234" s="178">
        <f>O234*H234</f>
        <v>0</v>
      </c>
      <c r="Q234" s="178">
        <v>9.0000000000000006E-5</v>
      </c>
      <c r="R234" s="178">
        <f>Q234*H234</f>
        <v>2.1780000000000002E-3</v>
      </c>
      <c r="S234" s="178">
        <v>0</v>
      </c>
      <c r="T234" s="17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0" t="s">
        <v>273</v>
      </c>
      <c r="AT234" s="180" t="s">
        <v>173</v>
      </c>
      <c r="AU234" s="180" t="s">
        <v>86</v>
      </c>
      <c r="AY234" s="18" t="s">
        <v>170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18" t="s">
        <v>84</v>
      </c>
      <c r="BK234" s="181">
        <f>ROUND(I234*H234,2)</f>
        <v>0</v>
      </c>
      <c r="BL234" s="18" t="s">
        <v>273</v>
      </c>
      <c r="BM234" s="180" t="s">
        <v>1224</v>
      </c>
    </row>
    <row r="235" spans="1:65" s="14" customFormat="1" ht="10.199999999999999">
      <c r="B235" s="190"/>
      <c r="D235" s="183" t="s">
        <v>179</v>
      </c>
      <c r="E235" s="191" t="s">
        <v>1</v>
      </c>
      <c r="F235" s="192" t="s">
        <v>1225</v>
      </c>
      <c r="H235" s="193">
        <v>24.2</v>
      </c>
      <c r="I235" s="194"/>
      <c r="L235" s="190"/>
      <c r="M235" s="195"/>
      <c r="N235" s="196"/>
      <c r="O235" s="196"/>
      <c r="P235" s="196"/>
      <c r="Q235" s="196"/>
      <c r="R235" s="196"/>
      <c r="S235" s="196"/>
      <c r="T235" s="197"/>
      <c r="AT235" s="191" t="s">
        <v>179</v>
      </c>
      <c r="AU235" s="191" t="s">
        <v>86</v>
      </c>
      <c r="AV235" s="14" t="s">
        <v>86</v>
      </c>
      <c r="AW235" s="14" t="s">
        <v>32</v>
      </c>
      <c r="AX235" s="14" t="s">
        <v>84</v>
      </c>
      <c r="AY235" s="191" t="s">
        <v>170</v>
      </c>
    </row>
    <row r="236" spans="1:65" s="2" customFormat="1" ht="33" customHeight="1">
      <c r="A236" s="33"/>
      <c r="B236" s="167"/>
      <c r="C236" s="168" t="s">
        <v>462</v>
      </c>
      <c r="D236" s="168" t="s">
        <v>173</v>
      </c>
      <c r="E236" s="169" t="s">
        <v>1226</v>
      </c>
      <c r="F236" s="170" t="s">
        <v>1227</v>
      </c>
      <c r="G236" s="171" t="s">
        <v>244</v>
      </c>
      <c r="H236" s="172">
        <v>1</v>
      </c>
      <c r="I236" s="173"/>
      <c r="J236" s="174">
        <f>ROUND(I236*H236,2)</f>
        <v>0</v>
      </c>
      <c r="K236" s="175"/>
      <c r="L236" s="34"/>
      <c r="M236" s="176" t="s">
        <v>1</v>
      </c>
      <c r="N236" s="177" t="s">
        <v>42</v>
      </c>
      <c r="O236" s="59"/>
      <c r="P236" s="178">
        <f>O236*H236</f>
        <v>0</v>
      </c>
      <c r="Q236" s="178">
        <v>1.2E-4</v>
      </c>
      <c r="R236" s="178">
        <f>Q236*H236</f>
        <v>1.2E-4</v>
      </c>
      <c r="S236" s="178">
        <v>0</v>
      </c>
      <c r="T236" s="17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0" t="s">
        <v>273</v>
      </c>
      <c r="AT236" s="180" t="s">
        <v>173</v>
      </c>
      <c r="AU236" s="180" t="s">
        <v>86</v>
      </c>
      <c r="AY236" s="18" t="s">
        <v>170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84</v>
      </c>
      <c r="BK236" s="181">
        <f>ROUND(I236*H236,2)</f>
        <v>0</v>
      </c>
      <c r="BL236" s="18" t="s">
        <v>273</v>
      </c>
      <c r="BM236" s="180" t="s">
        <v>1228</v>
      </c>
    </row>
    <row r="237" spans="1:65" s="14" customFormat="1" ht="10.199999999999999">
      <c r="B237" s="190"/>
      <c r="D237" s="183" t="s">
        <v>179</v>
      </c>
      <c r="E237" s="191" t="s">
        <v>1</v>
      </c>
      <c r="F237" s="192" t="s">
        <v>84</v>
      </c>
      <c r="H237" s="193">
        <v>1</v>
      </c>
      <c r="I237" s="194"/>
      <c r="L237" s="190"/>
      <c r="M237" s="195"/>
      <c r="N237" s="196"/>
      <c r="O237" s="196"/>
      <c r="P237" s="196"/>
      <c r="Q237" s="196"/>
      <c r="R237" s="196"/>
      <c r="S237" s="196"/>
      <c r="T237" s="197"/>
      <c r="AT237" s="191" t="s">
        <v>179</v>
      </c>
      <c r="AU237" s="191" t="s">
        <v>86</v>
      </c>
      <c r="AV237" s="14" t="s">
        <v>86</v>
      </c>
      <c r="AW237" s="14" t="s">
        <v>32</v>
      </c>
      <c r="AX237" s="14" t="s">
        <v>84</v>
      </c>
      <c r="AY237" s="191" t="s">
        <v>170</v>
      </c>
    </row>
    <row r="238" spans="1:65" s="2" customFormat="1" ht="21.75" customHeight="1">
      <c r="A238" s="33"/>
      <c r="B238" s="167"/>
      <c r="C238" s="168" t="s">
        <v>467</v>
      </c>
      <c r="D238" s="168" t="s">
        <v>173</v>
      </c>
      <c r="E238" s="169" t="s">
        <v>1229</v>
      </c>
      <c r="F238" s="170" t="s">
        <v>1230</v>
      </c>
      <c r="G238" s="171" t="s">
        <v>244</v>
      </c>
      <c r="H238" s="172">
        <v>6.6</v>
      </c>
      <c r="I238" s="173"/>
      <c r="J238" s="174">
        <f>ROUND(I238*H238,2)</f>
        <v>0</v>
      </c>
      <c r="K238" s="175"/>
      <c r="L238" s="34"/>
      <c r="M238" s="176" t="s">
        <v>1</v>
      </c>
      <c r="N238" s="177" t="s">
        <v>42</v>
      </c>
      <c r="O238" s="59"/>
      <c r="P238" s="178">
        <f>O238*H238</f>
        <v>0</v>
      </c>
      <c r="Q238" s="178">
        <v>1.2E-4</v>
      </c>
      <c r="R238" s="178">
        <f>Q238*H238</f>
        <v>7.9199999999999995E-4</v>
      </c>
      <c r="S238" s="178">
        <v>0</v>
      </c>
      <c r="T238" s="17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0" t="s">
        <v>273</v>
      </c>
      <c r="AT238" s="180" t="s">
        <v>173</v>
      </c>
      <c r="AU238" s="180" t="s">
        <v>86</v>
      </c>
      <c r="AY238" s="18" t="s">
        <v>170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18" t="s">
        <v>84</v>
      </c>
      <c r="BK238" s="181">
        <f>ROUND(I238*H238,2)</f>
        <v>0</v>
      </c>
      <c r="BL238" s="18" t="s">
        <v>273</v>
      </c>
      <c r="BM238" s="180" t="s">
        <v>1231</v>
      </c>
    </row>
    <row r="239" spans="1:65" s="14" customFormat="1" ht="10.199999999999999">
      <c r="B239" s="190"/>
      <c r="D239" s="183" t="s">
        <v>179</v>
      </c>
      <c r="E239" s="191" t="s">
        <v>1</v>
      </c>
      <c r="F239" s="192" t="s">
        <v>1232</v>
      </c>
      <c r="H239" s="193">
        <v>6.6</v>
      </c>
      <c r="I239" s="194"/>
      <c r="L239" s="190"/>
      <c r="M239" s="195"/>
      <c r="N239" s="196"/>
      <c r="O239" s="196"/>
      <c r="P239" s="196"/>
      <c r="Q239" s="196"/>
      <c r="R239" s="196"/>
      <c r="S239" s="196"/>
      <c r="T239" s="197"/>
      <c r="AT239" s="191" t="s">
        <v>179</v>
      </c>
      <c r="AU239" s="191" t="s">
        <v>86</v>
      </c>
      <c r="AV239" s="14" t="s">
        <v>86</v>
      </c>
      <c r="AW239" s="14" t="s">
        <v>32</v>
      </c>
      <c r="AX239" s="14" t="s">
        <v>84</v>
      </c>
      <c r="AY239" s="191" t="s">
        <v>170</v>
      </c>
    </row>
    <row r="240" spans="1:65" s="2" customFormat="1" ht="33" customHeight="1">
      <c r="A240" s="33"/>
      <c r="B240" s="167"/>
      <c r="C240" s="168" t="s">
        <v>471</v>
      </c>
      <c r="D240" s="168" t="s">
        <v>173</v>
      </c>
      <c r="E240" s="169" t="s">
        <v>1233</v>
      </c>
      <c r="F240" s="170" t="s">
        <v>1234</v>
      </c>
      <c r="G240" s="171" t="s">
        <v>244</v>
      </c>
      <c r="H240" s="172">
        <v>23.7</v>
      </c>
      <c r="I240" s="173"/>
      <c r="J240" s="174">
        <f>ROUND(I240*H240,2)</f>
        <v>0</v>
      </c>
      <c r="K240" s="175"/>
      <c r="L240" s="34"/>
      <c r="M240" s="176" t="s">
        <v>1</v>
      </c>
      <c r="N240" s="177" t="s">
        <v>42</v>
      </c>
      <c r="O240" s="59"/>
      <c r="P240" s="178">
        <f>O240*H240</f>
        <v>0</v>
      </c>
      <c r="Q240" s="178">
        <v>1.6000000000000001E-4</v>
      </c>
      <c r="R240" s="178">
        <f>Q240*H240</f>
        <v>3.7920000000000002E-3</v>
      </c>
      <c r="S240" s="178">
        <v>0</v>
      </c>
      <c r="T240" s="17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0" t="s">
        <v>273</v>
      </c>
      <c r="AT240" s="180" t="s">
        <v>173</v>
      </c>
      <c r="AU240" s="180" t="s">
        <v>86</v>
      </c>
      <c r="AY240" s="18" t="s">
        <v>170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8" t="s">
        <v>84</v>
      </c>
      <c r="BK240" s="181">
        <f>ROUND(I240*H240,2)</f>
        <v>0</v>
      </c>
      <c r="BL240" s="18" t="s">
        <v>273</v>
      </c>
      <c r="BM240" s="180" t="s">
        <v>1235</v>
      </c>
    </row>
    <row r="241" spans="1:65" s="14" customFormat="1" ht="10.199999999999999">
      <c r="B241" s="190"/>
      <c r="D241" s="183" t="s">
        <v>179</v>
      </c>
      <c r="E241" s="191" t="s">
        <v>1</v>
      </c>
      <c r="F241" s="192" t="s">
        <v>1236</v>
      </c>
      <c r="H241" s="193">
        <v>23.7</v>
      </c>
      <c r="I241" s="194"/>
      <c r="L241" s="190"/>
      <c r="M241" s="195"/>
      <c r="N241" s="196"/>
      <c r="O241" s="196"/>
      <c r="P241" s="196"/>
      <c r="Q241" s="196"/>
      <c r="R241" s="196"/>
      <c r="S241" s="196"/>
      <c r="T241" s="197"/>
      <c r="AT241" s="191" t="s">
        <v>179</v>
      </c>
      <c r="AU241" s="191" t="s">
        <v>86</v>
      </c>
      <c r="AV241" s="14" t="s">
        <v>86</v>
      </c>
      <c r="AW241" s="14" t="s">
        <v>32</v>
      </c>
      <c r="AX241" s="14" t="s">
        <v>84</v>
      </c>
      <c r="AY241" s="191" t="s">
        <v>170</v>
      </c>
    </row>
    <row r="242" spans="1:65" s="2" customFormat="1" ht="33" customHeight="1">
      <c r="A242" s="33"/>
      <c r="B242" s="167"/>
      <c r="C242" s="168" t="s">
        <v>475</v>
      </c>
      <c r="D242" s="168" t="s">
        <v>173</v>
      </c>
      <c r="E242" s="169" t="s">
        <v>1237</v>
      </c>
      <c r="F242" s="170" t="s">
        <v>1238</v>
      </c>
      <c r="G242" s="171" t="s">
        <v>244</v>
      </c>
      <c r="H242" s="172">
        <v>2</v>
      </c>
      <c r="I242" s="173"/>
      <c r="J242" s="174">
        <f>ROUND(I242*H242,2)</f>
        <v>0</v>
      </c>
      <c r="K242" s="175"/>
      <c r="L242" s="34"/>
      <c r="M242" s="176" t="s">
        <v>1</v>
      </c>
      <c r="N242" s="177" t="s">
        <v>42</v>
      </c>
      <c r="O242" s="59"/>
      <c r="P242" s="178">
        <f>O242*H242</f>
        <v>0</v>
      </c>
      <c r="Q242" s="178">
        <v>1.9000000000000001E-4</v>
      </c>
      <c r="R242" s="178">
        <f>Q242*H242</f>
        <v>3.8000000000000002E-4</v>
      </c>
      <c r="S242" s="178">
        <v>0</v>
      </c>
      <c r="T242" s="17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0" t="s">
        <v>273</v>
      </c>
      <c r="AT242" s="180" t="s">
        <v>173</v>
      </c>
      <c r="AU242" s="180" t="s">
        <v>86</v>
      </c>
      <c r="AY242" s="18" t="s">
        <v>170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8" t="s">
        <v>84</v>
      </c>
      <c r="BK242" s="181">
        <f>ROUND(I242*H242,2)</f>
        <v>0</v>
      </c>
      <c r="BL242" s="18" t="s">
        <v>273</v>
      </c>
      <c r="BM242" s="180" t="s">
        <v>1239</v>
      </c>
    </row>
    <row r="243" spans="1:65" s="14" customFormat="1" ht="10.199999999999999">
      <c r="B243" s="190"/>
      <c r="D243" s="183" t="s">
        <v>179</v>
      </c>
      <c r="E243" s="191" t="s">
        <v>1</v>
      </c>
      <c r="F243" s="192" t="s">
        <v>86</v>
      </c>
      <c r="H243" s="193">
        <v>2</v>
      </c>
      <c r="I243" s="194"/>
      <c r="L243" s="190"/>
      <c r="M243" s="195"/>
      <c r="N243" s="196"/>
      <c r="O243" s="196"/>
      <c r="P243" s="196"/>
      <c r="Q243" s="196"/>
      <c r="R243" s="196"/>
      <c r="S243" s="196"/>
      <c r="T243" s="197"/>
      <c r="AT243" s="191" t="s">
        <v>179</v>
      </c>
      <c r="AU243" s="191" t="s">
        <v>86</v>
      </c>
      <c r="AV243" s="14" t="s">
        <v>86</v>
      </c>
      <c r="AW243" s="14" t="s">
        <v>32</v>
      </c>
      <c r="AX243" s="14" t="s">
        <v>84</v>
      </c>
      <c r="AY243" s="191" t="s">
        <v>170</v>
      </c>
    </row>
    <row r="244" spans="1:65" s="2" customFormat="1" ht="16.5" customHeight="1">
      <c r="A244" s="33"/>
      <c r="B244" s="167"/>
      <c r="C244" s="168" t="s">
        <v>482</v>
      </c>
      <c r="D244" s="168" t="s">
        <v>173</v>
      </c>
      <c r="E244" s="169" t="s">
        <v>1240</v>
      </c>
      <c r="F244" s="170" t="s">
        <v>1241</v>
      </c>
      <c r="G244" s="171" t="s">
        <v>297</v>
      </c>
      <c r="H244" s="172">
        <v>35</v>
      </c>
      <c r="I244" s="173"/>
      <c r="J244" s="174">
        <f>ROUND(I244*H244,2)</f>
        <v>0</v>
      </c>
      <c r="K244" s="175"/>
      <c r="L244" s="34"/>
      <c r="M244" s="176" t="s">
        <v>1</v>
      </c>
      <c r="N244" s="177" t="s">
        <v>42</v>
      </c>
      <c r="O244" s="59"/>
      <c r="P244" s="178">
        <f>O244*H244</f>
        <v>0</v>
      </c>
      <c r="Q244" s="178">
        <v>0</v>
      </c>
      <c r="R244" s="178">
        <f>Q244*H244</f>
        <v>0</v>
      </c>
      <c r="S244" s="178">
        <v>0</v>
      </c>
      <c r="T244" s="17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0" t="s">
        <v>273</v>
      </c>
      <c r="AT244" s="180" t="s">
        <v>173</v>
      </c>
      <c r="AU244" s="180" t="s">
        <v>86</v>
      </c>
      <c r="AY244" s="18" t="s">
        <v>170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8" t="s">
        <v>84</v>
      </c>
      <c r="BK244" s="181">
        <f>ROUND(I244*H244,2)</f>
        <v>0</v>
      </c>
      <c r="BL244" s="18" t="s">
        <v>273</v>
      </c>
      <c r="BM244" s="180" t="s">
        <v>1242</v>
      </c>
    </row>
    <row r="245" spans="1:65" s="14" customFormat="1" ht="10.199999999999999">
      <c r="B245" s="190"/>
      <c r="D245" s="183" t="s">
        <v>179</v>
      </c>
      <c r="E245" s="191" t="s">
        <v>1</v>
      </c>
      <c r="F245" s="192" t="s">
        <v>1243</v>
      </c>
      <c r="H245" s="193">
        <v>35</v>
      </c>
      <c r="I245" s="194"/>
      <c r="L245" s="190"/>
      <c r="M245" s="195"/>
      <c r="N245" s="196"/>
      <c r="O245" s="196"/>
      <c r="P245" s="196"/>
      <c r="Q245" s="196"/>
      <c r="R245" s="196"/>
      <c r="S245" s="196"/>
      <c r="T245" s="197"/>
      <c r="AT245" s="191" t="s">
        <v>179</v>
      </c>
      <c r="AU245" s="191" t="s">
        <v>86</v>
      </c>
      <c r="AV245" s="14" t="s">
        <v>86</v>
      </c>
      <c r="AW245" s="14" t="s">
        <v>32</v>
      </c>
      <c r="AX245" s="14" t="s">
        <v>84</v>
      </c>
      <c r="AY245" s="191" t="s">
        <v>170</v>
      </c>
    </row>
    <row r="246" spans="1:65" s="2" customFormat="1" ht="21.75" customHeight="1">
      <c r="A246" s="33"/>
      <c r="B246" s="167"/>
      <c r="C246" s="168" t="s">
        <v>490</v>
      </c>
      <c r="D246" s="168" t="s">
        <v>173</v>
      </c>
      <c r="E246" s="169" t="s">
        <v>1244</v>
      </c>
      <c r="F246" s="170" t="s">
        <v>1245</v>
      </c>
      <c r="G246" s="171" t="s">
        <v>297</v>
      </c>
      <c r="H246" s="172">
        <v>2</v>
      </c>
      <c r="I246" s="173"/>
      <c r="J246" s="174">
        <f>ROUND(I246*H246,2)</f>
        <v>0</v>
      </c>
      <c r="K246" s="175"/>
      <c r="L246" s="34"/>
      <c r="M246" s="176" t="s">
        <v>1</v>
      </c>
      <c r="N246" s="177" t="s">
        <v>42</v>
      </c>
      <c r="O246" s="59"/>
      <c r="P246" s="178">
        <f>O246*H246</f>
        <v>0</v>
      </c>
      <c r="Q246" s="178">
        <v>0</v>
      </c>
      <c r="R246" s="178">
        <f>Q246*H246</f>
        <v>0</v>
      </c>
      <c r="S246" s="178">
        <v>0</v>
      </c>
      <c r="T246" s="17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0" t="s">
        <v>273</v>
      </c>
      <c r="AT246" s="180" t="s">
        <v>173</v>
      </c>
      <c r="AU246" s="180" t="s">
        <v>86</v>
      </c>
      <c r="AY246" s="18" t="s">
        <v>170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8" t="s">
        <v>84</v>
      </c>
      <c r="BK246" s="181">
        <f>ROUND(I246*H246,2)</f>
        <v>0</v>
      </c>
      <c r="BL246" s="18" t="s">
        <v>273</v>
      </c>
      <c r="BM246" s="180" t="s">
        <v>1246</v>
      </c>
    </row>
    <row r="247" spans="1:65" s="14" customFormat="1" ht="10.199999999999999">
      <c r="B247" s="190"/>
      <c r="D247" s="183" t="s">
        <v>179</v>
      </c>
      <c r="E247" s="191" t="s">
        <v>1</v>
      </c>
      <c r="F247" s="192" t="s">
        <v>1247</v>
      </c>
      <c r="H247" s="193">
        <v>2</v>
      </c>
      <c r="I247" s="194"/>
      <c r="L247" s="190"/>
      <c r="M247" s="195"/>
      <c r="N247" s="196"/>
      <c r="O247" s="196"/>
      <c r="P247" s="196"/>
      <c r="Q247" s="196"/>
      <c r="R247" s="196"/>
      <c r="S247" s="196"/>
      <c r="T247" s="197"/>
      <c r="AT247" s="191" t="s">
        <v>179</v>
      </c>
      <c r="AU247" s="191" t="s">
        <v>86</v>
      </c>
      <c r="AV247" s="14" t="s">
        <v>86</v>
      </c>
      <c r="AW247" s="14" t="s">
        <v>32</v>
      </c>
      <c r="AX247" s="14" t="s">
        <v>84</v>
      </c>
      <c r="AY247" s="191" t="s">
        <v>170</v>
      </c>
    </row>
    <row r="248" spans="1:65" s="2" customFormat="1" ht="16.5" customHeight="1">
      <c r="A248" s="33"/>
      <c r="B248" s="167"/>
      <c r="C248" s="168" t="s">
        <v>495</v>
      </c>
      <c r="D248" s="168" t="s">
        <v>173</v>
      </c>
      <c r="E248" s="169" t="s">
        <v>1248</v>
      </c>
      <c r="F248" s="170" t="s">
        <v>1249</v>
      </c>
      <c r="G248" s="171" t="s">
        <v>297</v>
      </c>
      <c r="H248" s="172">
        <v>1</v>
      </c>
      <c r="I248" s="173"/>
      <c r="J248" s="174">
        <f>ROUND(I248*H248,2)</f>
        <v>0</v>
      </c>
      <c r="K248" s="175"/>
      <c r="L248" s="34"/>
      <c r="M248" s="176" t="s">
        <v>1</v>
      </c>
      <c r="N248" s="177" t="s">
        <v>42</v>
      </c>
      <c r="O248" s="59"/>
      <c r="P248" s="178">
        <f>O248*H248</f>
        <v>0</v>
      </c>
      <c r="Q248" s="178">
        <v>1.2999999999999999E-4</v>
      </c>
      <c r="R248" s="178">
        <f>Q248*H248</f>
        <v>1.2999999999999999E-4</v>
      </c>
      <c r="S248" s="178">
        <v>0</v>
      </c>
      <c r="T248" s="179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0" t="s">
        <v>273</v>
      </c>
      <c r="AT248" s="180" t="s">
        <v>173</v>
      </c>
      <c r="AU248" s="180" t="s">
        <v>86</v>
      </c>
      <c r="AY248" s="18" t="s">
        <v>170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84</v>
      </c>
      <c r="BK248" s="181">
        <f>ROUND(I248*H248,2)</f>
        <v>0</v>
      </c>
      <c r="BL248" s="18" t="s">
        <v>273</v>
      </c>
      <c r="BM248" s="180" t="s">
        <v>1250</v>
      </c>
    </row>
    <row r="249" spans="1:65" s="14" customFormat="1" ht="10.199999999999999">
      <c r="B249" s="190"/>
      <c r="D249" s="183" t="s">
        <v>179</v>
      </c>
      <c r="E249" s="191" t="s">
        <v>1</v>
      </c>
      <c r="F249" s="192" t="s">
        <v>84</v>
      </c>
      <c r="H249" s="193">
        <v>1</v>
      </c>
      <c r="I249" s="194"/>
      <c r="L249" s="190"/>
      <c r="M249" s="195"/>
      <c r="N249" s="196"/>
      <c r="O249" s="196"/>
      <c r="P249" s="196"/>
      <c r="Q249" s="196"/>
      <c r="R249" s="196"/>
      <c r="S249" s="196"/>
      <c r="T249" s="197"/>
      <c r="AT249" s="191" t="s">
        <v>179</v>
      </c>
      <c r="AU249" s="191" t="s">
        <v>86</v>
      </c>
      <c r="AV249" s="14" t="s">
        <v>86</v>
      </c>
      <c r="AW249" s="14" t="s">
        <v>32</v>
      </c>
      <c r="AX249" s="14" t="s">
        <v>84</v>
      </c>
      <c r="AY249" s="191" t="s">
        <v>170</v>
      </c>
    </row>
    <row r="250" spans="1:65" s="2" customFormat="1" ht="16.5" customHeight="1">
      <c r="A250" s="33"/>
      <c r="B250" s="167"/>
      <c r="C250" s="168" t="s">
        <v>499</v>
      </c>
      <c r="D250" s="168" t="s">
        <v>173</v>
      </c>
      <c r="E250" s="169" t="s">
        <v>1251</v>
      </c>
      <c r="F250" s="170" t="s">
        <v>1252</v>
      </c>
      <c r="G250" s="171" t="s">
        <v>297</v>
      </c>
      <c r="H250" s="172">
        <v>2</v>
      </c>
      <c r="I250" s="173"/>
      <c r="J250" s="174">
        <f>ROUND(I250*H250,2)</f>
        <v>0</v>
      </c>
      <c r="K250" s="175"/>
      <c r="L250" s="34"/>
      <c r="M250" s="176" t="s">
        <v>1</v>
      </c>
      <c r="N250" s="177" t="s">
        <v>42</v>
      </c>
      <c r="O250" s="59"/>
      <c r="P250" s="178">
        <f>O250*H250</f>
        <v>0</v>
      </c>
      <c r="Q250" s="178">
        <v>5.0000000000000001E-4</v>
      </c>
      <c r="R250" s="178">
        <f>Q250*H250</f>
        <v>1E-3</v>
      </c>
      <c r="S250" s="178">
        <v>0</v>
      </c>
      <c r="T250" s="179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0" t="s">
        <v>273</v>
      </c>
      <c r="AT250" s="180" t="s">
        <v>173</v>
      </c>
      <c r="AU250" s="180" t="s">
        <v>86</v>
      </c>
      <c r="AY250" s="18" t="s">
        <v>170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84</v>
      </c>
      <c r="BK250" s="181">
        <f>ROUND(I250*H250,2)</f>
        <v>0</v>
      </c>
      <c r="BL250" s="18" t="s">
        <v>273</v>
      </c>
      <c r="BM250" s="180" t="s">
        <v>1253</v>
      </c>
    </row>
    <row r="251" spans="1:65" s="14" customFormat="1" ht="10.199999999999999">
      <c r="B251" s="190"/>
      <c r="D251" s="183" t="s">
        <v>179</v>
      </c>
      <c r="E251" s="191" t="s">
        <v>1</v>
      </c>
      <c r="F251" s="192" t="s">
        <v>1247</v>
      </c>
      <c r="H251" s="193">
        <v>2</v>
      </c>
      <c r="I251" s="194"/>
      <c r="L251" s="190"/>
      <c r="M251" s="195"/>
      <c r="N251" s="196"/>
      <c r="O251" s="196"/>
      <c r="P251" s="196"/>
      <c r="Q251" s="196"/>
      <c r="R251" s="196"/>
      <c r="S251" s="196"/>
      <c r="T251" s="197"/>
      <c r="AT251" s="191" t="s">
        <v>179</v>
      </c>
      <c r="AU251" s="191" t="s">
        <v>86</v>
      </c>
      <c r="AV251" s="14" t="s">
        <v>86</v>
      </c>
      <c r="AW251" s="14" t="s">
        <v>32</v>
      </c>
      <c r="AX251" s="14" t="s">
        <v>84</v>
      </c>
      <c r="AY251" s="191" t="s">
        <v>170</v>
      </c>
    </row>
    <row r="252" spans="1:65" s="2" customFormat="1" ht="16.5" customHeight="1">
      <c r="A252" s="33"/>
      <c r="B252" s="167"/>
      <c r="C252" s="168" t="s">
        <v>503</v>
      </c>
      <c r="D252" s="168" t="s">
        <v>173</v>
      </c>
      <c r="E252" s="169" t="s">
        <v>1254</v>
      </c>
      <c r="F252" s="170" t="s">
        <v>1255</v>
      </c>
      <c r="G252" s="171" t="s">
        <v>493</v>
      </c>
      <c r="H252" s="172">
        <v>1</v>
      </c>
      <c r="I252" s="173"/>
      <c r="J252" s="174">
        <f>ROUND(I252*H252,2)</f>
        <v>0</v>
      </c>
      <c r="K252" s="175"/>
      <c r="L252" s="34"/>
      <c r="M252" s="176" t="s">
        <v>1</v>
      </c>
      <c r="N252" s="177" t="s">
        <v>42</v>
      </c>
      <c r="O252" s="59"/>
      <c r="P252" s="178">
        <f>O252*H252</f>
        <v>0</v>
      </c>
      <c r="Q252" s="178">
        <v>5.6999999999999998E-4</v>
      </c>
      <c r="R252" s="178">
        <f>Q252*H252</f>
        <v>5.6999999999999998E-4</v>
      </c>
      <c r="S252" s="178">
        <v>0</v>
      </c>
      <c r="T252" s="179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0" t="s">
        <v>273</v>
      </c>
      <c r="AT252" s="180" t="s">
        <v>173</v>
      </c>
      <c r="AU252" s="180" t="s">
        <v>86</v>
      </c>
      <c r="AY252" s="18" t="s">
        <v>170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84</v>
      </c>
      <c r="BK252" s="181">
        <f>ROUND(I252*H252,2)</f>
        <v>0</v>
      </c>
      <c r="BL252" s="18" t="s">
        <v>273</v>
      </c>
      <c r="BM252" s="180" t="s">
        <v>1256</v>
      </c>
    </row>
    <row r="253" spans="1:65" s="14" customFormat="1" ht="10.199999999999999">
      <c r="B253" s="190"/>
      <c r="D253" s="183" t="s">
        <v>179</v>
      </c>
      <c r="E253" s="191" t="s">
        <v>1</v>
      </c>
      <c r="F253" s="192" t="s">
        <v>84</v>
      </c>
      <c r="H253" s="193">
        <v>1</v>
      </c>
      <c r="I253" s="194"/>
      <c r="L253" s="190"/>
      <c r="M253" s="195"/>
      <c r="N253" s="196"/>
      <c r="O253" s="196"/>
      <c r="P253" s="196"/>
      <c r="Q253" s="196"/>
      <c r="R253" s="196"/>
      <c r="S253" s="196"/>
      <c r="T253" s="197"/>
      <c r="AT253" s="191" t="s">
        <v>179</v>
      </c>
      <c r="AU253" s="191" t="s">
        <v>86</v>
      </c>
      <c r="AV253" s="14" t="s">
        <v>86</v>
      </c>
      <c r="AW253" s="14" t="s">
        <v>32</v>
      </c>
      <c r="AX253" s="14" t="s">
        <v>84</v>
      </c>
      <c r="AY253" s="191" t="s">
        <v>170</v>
      </c>
    </row>
    <row r="254" spans="1:65" s="2" customFormat="1" ht="21.75" customHeight="1">
      <c r="A254" s="33"/>
      <c r="B254" s="167"/>
      <c r="C254" s="168" t="s">
        <v>507</v>
      </c>
      <c r="D254" s="168" t="s">
        <v>173</v>
      </c>
      <c r="E254" s="169" t="s">
        <v>1257</v>
      </c>
      <c r="F254" s="170" t="s">
        <v>1258</v>
      </c>
      <c r="G254" s="171" t="s">
        <v>297</v>
      </c>
      <c r="H254" s="172">
        <v>7</v>
      </c>
      <c r="I254" s="173"/>
      <c r="J254" s="174">
        <f>ROUND(I254*H254,2)</f>
        <v>0</v>
      </c>
      <c r="K254" s="175"/>
      <c r="L254" s="34"/>
      <c r="M254" s="176" t="s">
        <v>1</v>
      </c>
      <c r="N254" s="177" t="s">
        <v>42</v>
      </c>
      <c r="O254" s="59"/>
      <c r="P254" s="178">
        <f>O254*H254</f>
        <v>0</v>
      </c>
      <c r="Q254" s="178">
        <v>2.2000000000000001E-4</v>
      </c>
      <c r="R254" s="178">
        <f>Q254*H254</f>
        <v>1.5400000000000001E-3</v>
      </c>
      <c r="S254" s="178">
        <v>0</v>
      </c>
      <c r="T254" s="179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0" t="s">
        <v>273</v>
      </c>
      <c r="AT254" s="180" t="s">
        <v>173</v>
      </c>
      <c r="AU254" s="180" t="s">
        <v>86</v>
      </c>
      <c r="AY254" s="18" t="s">
        <v>170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18" t="s">
        <v>84</v>
      </c>
      <c r="BK254" s="181">
        <f>ROUND(I254*H254,2)</f>
        <v>0</v>
      </c>
      <c r="BL254" s="18" t="s">
        <v>273</v>
      </c>
      <c r="BM254" s="180" t="s">
        <v>1259</v>
      </c>
    </row>
    <row r="255" spans="1:65" s="14" customFormat="1" ht="10.199999999999999">
      <c r="B255" s="190"/>
      <c r="D255" s="183" t="s">
        <v>179</v>
      </c>
      <c r="E255" s="191" t="s">
        <v>1</v>
      </c>
      <c r="F255" s="192" t="s">
        <v>1260</v>
      </c>
      <c r="H255" s="193">
        <v>7</v>
      </c>
      <c r="I255" s="194"/>
      <c r="L255" s="190"/>
      <c r="M255" s="195"/>
      <c r="N255" s="196"/>
      <c r="O255" s="196"/>
      <c r="P255" s="196"/>
      <c r="Q255" s="196"/>
      <c r="R255" s="196"/>
      <c r="S255" s="196"/>
      <c r="T255" s="197"/>
      <c r="AT255" s="191" t="s">
        <v>179</v>
      </c>
      <c r="AU255" s="191" t="s">
        <v>86</v>
      </c>
      <c r="AV255" s="14" t="s">
        <v>86</v>
      </c>
      <c r="AW255" s="14" t="s">
        <v>32</v>
      </c>
      <c r="AX255" s="14" t="s">
        <v>84</v>
      </c>
      <c r="AY255" s="191" t="s">
        <v>170</v>
      </c>
    </row>
    <row r="256" spans="1:65" s="2" customFormat="1" ht="21.75" customHeight="1">
      <c r="A256" s="33"/>
      <c r="B256" s="167"/>
      <c r="C256" s="168" t="s">
        <v>513</v>
      </c>
      <c r="D256" s="168" t="s">
        <v>173</v>
      </c>
      <c r="E256" s="169" t="s">
        <v>1261</v>
      </c>
      <c r="F256" s="170" t="s">
        <v>1262</v>
      </c>
      <c r="G256" s="171" t="s">
        <v>297</v>
      </c>
      <c r="H256" s="172">
        <v>3</v>
      </c>
      <c r="I256" s="173"/>
      <c r="J256" s="174">
        <f>ROUND(I256*H256,2)</f>
        <v>0</v>
      </c>
      <c r="K256" s="175"/>
      <c r="L256" s="34"/>
      <c r="M256" s="176" t="s">
        <v>1</v>
      </c>
      <c r="N256" s="177" t="s">
        <v>42</v>
      </c>
      <c r="O256" s="59"/>
      <c r="P256" s="178">
        <f>O256*H256</f>
        <v>0</v>
      </c>
      <c r="Q256" s="178">
        <v>5.0000000000000002E-5</v>
      </c>
      <c r="R256" s="178">
        <f>Q256*H256</f>
        <v>1.5000000000000001E-4</v>
      </c>
      <c r="S256" s="178">
        <v>0</v>
      </c>
      <c r="T256" s="179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0" t="s">
        <v>273</v>
      </c>
      <c r="AT256" s="180" t="s">
        <v>173</v>
      </c>
      <c r="AU256" s="180" t="s">
        <v>86</v>
      </c>
      <c r="AY256" s="18" t="s">
        <v>170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8" t="s">
        <v>84</v>
      </c>
      <c r="BK256" s="181">
        <f>ROUND(I256*H256,2)</f>
        <v>0</v>
      </c>
      <c r="BL256" s="18" t="s">
        <v>273</v>
      </c>
      <c r="BM256" s="180" t="s">
        <v>1263</v>
      </c>
    </row>
    <row r="257" spans="1:65" s="14" customFormat="1" ht="10.199999999999999">
      <c r="B257" s="190"/>
      <c r="D257" s="183" t="s">
        <v>179</v>
      </c>
      <c r="E257" s="191" t="s">
        <v>1</v>
      </c>
      <c r="F257" s="192" t="s">
        <v>1264</v>
      </c>
      <c r="H257" s="193">
        <v>3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179</v>
      </c>
      <c r="AU257" s="191" t="s">
        <v>86</v>
      </c>
      <c r="AV257" s="14" t="s">
        <v>86</v>
      </c>
      <c r="AW257" s="14" t="s">
        <v>32</v>
      </c>
      <c r="AX257" s="14" t="s">
        <v>84</v>
      </c>
      <c r="AY257" s="191" t="s">
        <v>170</v>
      </c>
    </row>
    <row r="258" spans="1:65" s="2" customFormat="1" ht="21.75" customHeight="1">
      <c r="A258" s="33"/>
      <c r="B258" s="167"/>
      <c r="C258" s="168" t="s">
        <v>518</v>
      </c>
      <c r="D258" s="168" t="s">
        <v>173</v>
      </c>
      <c r="E258" s="169" t="s">
        <v>1265</v>
      </c>
      <c r="F258" s="170" t="s">
        <v>1266</v>
      </c>
      <c r="G258" s="171" t="s">
        <v>297</v>
      </c>
      <c r="H258" s="172">
        <v>1</v>
      </c>
      <c r="I258" s="173"/>
      <c r="J258" s="174">
        <f>ROUND(I258*H258,2)</f>
        <v>0</v>
      </c>
      <c r="K258" s="175"/>
      <c r="L258" s="34"/>
      <c r="M258" s="176" t="s">
        <v>1</v>
      </c>
      <c r="N258" s="177" t="s">
        <v>42</v>
      </c>
      <c r="O258" s="59"/>
      <c r="P258" s="178">
        <f>O258*H258</f>
        <v>0</v>
      </c>
      <c r="Q258" s="178">
        <v>1.2E-4</v>
      </c>
      <c r="R258" s="178">
        <f>Q258*H258</f>
        <v>1.2E-4</v>
      </c>
      <c r="S258" s="178">
        <v>0</v>
      </c>
      <c r="T258" s="179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0" t="s">
        <v>273</v>
      </c>
      <c r="AT258" s="180" t="s">
        <v>173</v>
      </c>
      <c r="AU258" s="180" t="s">
        <v>86</v>
      </c>
      <c r="AY258" s="18" t="s">
        <v>170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8" t="s">
        <v>84</v>
      </c>
      <c r="BK258" s="181">
        <f>ROUND(I258*H258,2)</f>
        <v>0</v>
      </c>
      <c r="BL258" s="18" t="s">
        <v>273</v>
      </c>
      <c r="BM258" s="180" t="s">
        <v>1267</v>
      </c>
    </row>
    <row r="259" spans="1:65" s="14" customFormat="1" ht="10.199999999999999">
      <c r="B259" s="190"/>
      <c r="D259" s="183" t="s">
        <v>179</v>
      </c>
      <c r="E259" s="191" t="s">
        <v>1</v>
      </c>
      <c r="F259" s="192" t="s">
        <v>84</v>
      </c>
      <c r="H259" s="193">
        <v>1</v>
      </c>
      <c r="I259" s="194"/>
      <c r="L259" s="190"/>
      <c r="M259" s="195"/>
      <c r="N259" s="196"/>
      <c r="O259" s="196"/>
      <c r="P259" s="196"/>
      <c r="Q259" s="196"/>
      <c r="R259" s="196"/>
      <c r="S259" s="196"/>
      <c r="T259" s="197"/>
      <c r="AT259" s="191" t="s">
        <v>179</v>
      </c>
      <c r="AU259" s="191" t="s">
        <v>86</v>
      </c>
      <c r="AV259" s="14" t="s">
        <v>86</v>
      </c>
      <c r="AW259" s="14" t="s">
        <v>32</v>
      </c>
      <c r="AX259" s="14" t="s">
        <v>84</v>
      </c>
      <c r="AY259" s="191" t="s">
        <v>170</v>
      </c>
    </row>
    <row r="260" spans="1:65" s="2" customFormat="1" ht="21.75" customHeight="1">
      <c r="A260" s="33"/>
      <c r="B260" s="167"/>
      <c r="C260" s="168" t="s">
        <v>523</v>
      </c>
      <c r="D260" s="168" t="s">
        <v>173</v>
      </c>
      <c r="E260" s="169" t="s">
        <v>1268</v>
      </c>
      <c r="F260" s="170" t="s">
        <v>1269</v>
      </c>
      <c r="G260" s="171" t="s">
        <v>297</v>
      </c>
      <c r="H260" s="172">
        <v>1</v>
      </c>
      <c r="I260" s="173"/>
      <c r="J260" s="174">
        <f>ROUND(I260*H260,2)</f>
        <v>0</v>
      </c>
      <c r="K260" s="175"/>
      <c r="L260" s="34"/>
      <c r="M260" s="176" t="s">
        <v>1</v>
      </c>
      <c r="N260" s="177" t="s">
        <v>42</v>
      </c>
      <c r="O260" s="59"/>
      <c r="P260" s="178">
        <f>O260*H260</f>
        <v>0</v>
      </c>
      <c r="Q260" s="178">
        <v>1.7000000000000001E-4</v>
      </c>
      <c r="R260" s="178">
        <f>Q260*H260</f>
        <v>1.7000000000000001E-4</v>
      </c>
      <c r="S260" s="178">
        <v>0</v>
      </c>
      <c r="T260" s="179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0" t="s">
        <v>273</v>
      </c>
      <c r="AT260" s="180" t="s">
        <v>173</v>
      </c>
      <c r="AU260" s="180" t="s">
        <v>86</v>
      </c>
      <c r="AY260" s="18" t="s">
        <v>170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8" t="s">
        <v>84</v>
      </c>
      <c r="BK260" s="181">
        <f>ROUND(I260*H260,2)</f>
        <v>0</v>
      </c>
      <c r="BL260" s="18" t="s">
        <v>273</v>
      </c>
      <c r="BM260" s="180" t="s">
        <v>1270</v>
      </c>
    </row>
    <row r="261" spans="1:65" s="14" customFormat="1" ht="10.199999999999999">
      <c r="B261" s="190"/>
      <c r="D261" s="183" t="s">
        <v>179</v>
      </c>
      <c r="E261" s="191" t="s">
        <v>1</v>
      </c>
      <c r="F261" s="192" t="s">
        <v>84</v>
      </c>
      <c r="H261" s="193">
        <v>1</v>
      </c>
      <c r="I261" s="194"/>
      <c r="L261" s="190"/>
      <c r="M261" s="195"/>
      <c r="N261" s="196"/>
      <c r="O261" s="196"/>
      <c r="P261" s="196"/>
      <c r="Q261" s="196"/>
      <c r="R261" s="196"/>
      <c r="S261" s="196"/>
      <c r="T261" s="197"/>
      <c r="AT261" s="191" t="s">
        <v>179</v>
      </c>
      <c r="AU261" s="191" t="s">
        <v>86</v>
      </c>
      <c r="AV261" s="14" t="s">
        <v>86</v>
      </c>
      <c r="AW261" s="14" t="s">
        <v>32</v>
      </c>
      <c r="AX261" s="14" t="s">
        <v>84</v>
      </c>
      <c r="AY261" s="191" t="s">
        <v>170</v>
      </c>
    </row>
    <row r="262" spans="1:65" s="2" customFormat="1" ht="21.75" customHeight="1">
      <c r="A262" s="33"/>
      <c r="B262" s="167"/>
      <c r="C262" s="168" t="s">
        <v>529</v>
      </c>
      <c r="D262" s="168" t="s">
        <v>173</v>
      </c>
      <c r="E262" s="169" t="s">
        <v>1271</v>
      </c>
      <c r="F262" s="170" t="s">
        <v>1272</v>
      </c>
      <c r="G262" s="171" t="s">
        <v>297</v>
      </c>
      <c r="H262" s="172">
        <v>1</v>
      </c>
      <c r="I262" s="173"/>
      <c r="J262" s="174">
        <f>ROUND(I262*H262,2)</f>
        <v>0</v>
      </c>
      <c r="K262" s="175"/>
      <c r="L262" s="34"/>
      <c r="M262" s="176" t="s">
        <v>1</v>
      </c>
      <c r="N262" s="177" t="s">
        <v>42</v>
      </c>
      <c r="O262" s="59"/>
      <c r="P262" s="178">
        <f>O262*H262</f>
        <v>0</v>
      </c>
      <c r="Q262" s="178">
        <v>2.4000000000000001E-4</v>
      </c>
      <c r="R262" s="178">
        <f>Q262*H262</f>
        <v>2.4000000000000001E-4</v>
      </c>
      <c r="S262" s="178">
        <v>0</v>
      </c>
      <c r="T262" s="179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0" t="s">
        <v>273</v>
      </c>
      <c r="AT262" s="180" t="s">
        <v>173</v>
      </c>
      <c r="AU262" s="180" t="s">
        <v>86</v>
      </c>
      <c r="AY262" s="18" t="s">
        <v>170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8" t="s">
        <v>84</v>
      </c>
      <c r="BK262" s="181">
        <f>ROUND(I262*H262,2)</f>
        <v>0</v>
      </c>
      <c r="BL262" s="18" t="s">
        <v>273</v>
      </c>
      <c r="BM262" s="180" t="s">
        <v>1273</v>
      </c>
    </row>
    <row r="263" spans="1:65" s="14" customFormat="1" ht="10.199999999999999">
      <c r="B263" s="190"/>
      <c r="D263" s="183" t="s">
        <v>179</v>
      </c>
      <c r="E263" s="191" t="s">
        <v>1</v>
      </c>
      <c r="F263" s="192" t="s">
        <v>84</v>
      </c>
      <c r="H263" s="193">
        <v>1</v>
      </c>
      <c r="I263" s="194"/>
      <c r="L263" s="190"/>
      <c r="M263" s="195"/>
      <c r="N263" s="196"/>
      <c r="O263" s="196"/>
      <c r="P263" s="196"/>
      <c r="Q263" s="196"/>
      <c r="R263" s="196"/>
      <c r="S263" s="196"/>
      <c r="T263" s="197"/>
      <c r="AT263" s="191" t="s">
        <v>179</v>
      </c>
      <c r="AU263" s="191" t="s">
        <v>86</v>
      </c>
      <c r="AV263" s="14" t="s">
        <v>86</v>
      </c>
      <c r="AW263" s="14" t="s">
        <v>32</v>
      </c>
      <c r="AX263" s="14" t="s">
        <v>84</v>
      </c>
      <c r="AY263" s="191" t="s">
        <v>170</v>
      </c>
    </row>
    <row r="264" spans="1:65" s="2" customFormat="1" ht="21.75" customHeight="1">
      <c r="A264" s="33"/>
      <c r="B264" s="167"/>
      <c r="C264" s="168" t="s">
        <v>535</v>
      </c>
      <c r="D264" s="168" t="s">
        <v>173</v>
      </c>
      <c r="E264" s="169" t="s">
        <v>1274</v>
      </c>
      <c r="F264" s="170" t="s">
        <v>1275</v>
      </c>
      <c r="G264" s="171" t="s">
        <v>297</v>
      </c>
      <c r="H264" s="172">
        <v>1</v>
      </c>
      <c r="I264" s="173"/>
      <c r="J264" s="174">
        <f>ROUND(I264*H264,2)</f>
        <v>0</v>
      </c>
      <c r="K264" s="175"/>
      <c r="L264" s="34"/>
      <c r="M264" s="176" t="s">
        <v>1</v>
      </c>
      <c r="N264" s="177" t="s">
        <v>42</v>
      </c>
      <c r="O264" s="59"/>
      <c r="P264" s="178">
        <f>O264*H264</f>
        <v>0</v>
      </c>
      <c r="Q264" s="178">
        <v>7.6000000000000004E-4</v>
      </c>
      <c r="R264" s="178">
        <f>Q264*H264</f>
        <v>7.6000000000000004E-4</v>
      </c>
      <c r="S264" s="178">
        <v>0</v>
      </c>
      <c r="T264" s="179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0" t="s">
        <v>273</v>
      </c>
      <c r="AT264" s="180" t="s">
        <v>173</v>
      </c>
      <c r="AU264" s="180" t="s">
        <v>86</v>
      </c>
      <c r="AY264" s="18" t="s">
        <v>170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8" t="s">
        <v>84</v>
      </c>
      <c r="BK264" s="181">
        <f>ROUND(I264*H264,2)</f>
        <v>0</v>
      </c>
      <c r="BL264" s="18" t="s">
        <v>273</v>
      </c>
      <c r="BM264" s="180" t="s">
        <v>1276</v>
      </c>
    </row>
    <row r="265" spans="1:65" s="14" customFormat="1" ht="10.199999999999999">
      <c r="B265" s="190"/>
      <c r="D265" s="183" t="s">
        <v>179</v>
      </c>
      <c r="E265" s="191" t="s">
        <v>1</v>
      </c>
      <c r="F265" s="192" t="s">
        <v>84</v>
      </c>
      <c r="H265" s="193">
        <v>1</v>
      </c>
      <c r="I265" s="194"/>
      <c r="L265" s="190"/>
      <c r="M265" s="195"/>
      <c r="N265" s="196"/>
      <c r="O265" s="196"/>
      <c r="P265" s="196"/>
      <c r="Q265" s="196"/>
      <c r="R265" s="196"/>
      <c r="S265" s="196"/>
      <c r="T265" s="197"/>
      <c r="AT265" s="191" t="s">
        <v>179</v>
      </c>
      <c r="AU265" s="191" t="s">
        <v>86</v>
      </c>
      <c r="AV265" s="14" t="s">
        <v>86</v>
      </c>
      <c r="AW265" s="14" t="s">
        <v>32</v>
      </c>
      <c r="AX265" s="14" t="s">
        <v>84</v>
      </c>
      <c r="AY265" s="191" t="s">
        <v>170</v>
      </c>
    </row>
    <row r="266" spans="1:65" s="2" customFormat="1" ht="16.5" customHeight="1">
      <c r="A266" s="33"/>
      <c r="B266" s="167"/>
      <c r="C266" s="168" t="s">
        <v>539</v>
      </c>
      <c r="D266" s="168" t="s">
        <v>173</v>
      </c>
      <c r="E266" s="169" t="s">
        <v>1277</v>
      </c>
      <c r="F266" s="170" t="s">
        <v>1278</v>
      </c>
      <c r="G266" s="171" t="s">
        <v>297</v>
      </c>
      <c r="H266" s="172">
        <v>3</v>
      </c>
      <c r="I266" s="173"/>
      <c r="J266" s="174">
        <f>ROUND(I266*H266,2)</f>
        <v>0</v>
      </c>
      <c r="K266" s="175"/>
      <c r="L266" s="34"/>
      <c r="M266" s="176" t="s">
        <v>1</v>
      </c>
      <c r="N266" s="177" t="s">
        <v>42</v>
      </c>
      <c r="O266" s="59"/>
      <c r="P266" s="178">
        <f>O266*H266</f>
        <v>0</v>
      </c>
      <c r="Q266" s="178">
        <v>6.9999999999999999E-4</v>
      </c>
      <c r="R266" s="178">
        <f>Q266*H266</f>
        <v>2.0999999999999999E-3</v>
      </c>
      <c r="S266" s="178">
        <v>0</v>
      </c>
      <c r="T266" s="179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0" t="s">
        <v>273</v>
      </c>
      <c r="AT266" s="180" t="s">
        <v>173</v>
      </c>
      <c r="AU266" s="180" t="s">
        <v>86</v>
      </c>
      <c r="AY266" s="18" t="s">
        <v>170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84</v>
      </c>
      <c r="BK266" s="181">
        <f>ROUND(I266*H266,2)</f>
        <v>0</v>
      </c>
      <c r="BL266" s="18" t="s">
        <v>273</v>
      </c>
      <c r="BM266" s="180" t="s">
        <v>1279</v>
      </c>
    </row>
    <row r="267" spans="1:65" s="14" customFormat="1" ht="10.199999999999999">
      <c r="B267" s="190"/>
      <c r="D267" s="183" t="s">
        <v>179</v>
      </c>
      <c r="E267" s="191" t="s">
        <v>1</v>
      </c>
      <c r="F267" s="192" t="s">
        <v>323</v>
      </c>
      <c r="H267" s="193">
        <v>3</v>
      </c>
      <c r="I267" s="194"/>
      <c r="L267" s="190"/>
      <c r="M267" s="195"/>
      <c r="N267" s="196"/>
      <c r="O267" s="196"/>
      <c r="P267" s="196"/>
      <c r="Q267" s="196"/>
      <c r="R267" s="196"/>
      <c r="S267" s="196"/>
      <c r="T267" s="197"/>
      <c r="AT267" s="191" t="s">
        <v>179</v>
      </c>
      <c r="AU267" s="191" t="s">
        <v>86</v>
      </c>
      <c r="AV267" s="14" t="s">
        <v>86</v>
      </c>
      <c r="AW267" s="14" t="s">
        <v>32</v>
      </c>
      <c r="AX267" s="14" t="s">
        <v>84</v>
      </c>
      <c r="AY267" s="191" t="s">
        <v>170</v>
      </c>
    </row>
    <row r="268" spans="1:65" s="2" customFormat="1" ht="16.5" customHeight="1">
      <c r="A268" s="33"/>
      <c r="B268" s="167"/>
      <c r="C268" s="168" t="s">
        <v>545</v>
      </c>
      <c r="D268" s="168" t="s">
        <v>173</v>
      </c>
      <c r="E268" s="169" t="s">
        <v>1280</v>
      </c>
      <c r="F268" s="170" t="s">
        <v>1281</v>
      </c>
      <c r="G268" s="171" t="s">
        <v>297</v>
      </c>
      <c r="H268" s="172">
        <v>1</v>
      </c>
      <c r="I268" s="173"/>
      <c r="J268" s="174">
        <f>ROUND(I268*H268,2)</f>
        <v>0</v>
      </c>
      <c r="K268" s="175"/>
      <c r="L268" s="34"/>
      <c r="M268" s="176" t="s">
        <v>1</v>
      </c>
      <c r="N268" s="177" t="s">
        <v>42</v>
      </c>
      <c r="O268" s="59"/>
      <c r="P268" s="178">
        <f>O268*H268</f>
        <v>0</v>
      </c>
      <c r="Q268" s="178">
        <v>7.6999999999999996E-4</v>
      </c>
      <c r="R268" s="178">
        <f>Q268*H268</f>
        <v>7.6999999999999996E-4</v>
      </c>
      <c r="S268" s="178">
        <v>0</v>
      </c>
      <c r="T268" s="179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0" t="s">
        <v>273</v>
      </c>
      <c r="AT268" s="180" t="s">
        <v>173</v>
      </c>
      <c r="AU268" s="180" t="s">
        <v>86</v>
      </c>
      <c r="AY268" s="18" t="s">
        <v>170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84</v>
      </c>
      <c r="BK268" s="181">
        <f>ROUND(I268*H268,2)</f>
        <v>0</v>
      </c>
      <c r="BL268" s="18" t="s">
        <v>273</v>
      </c>
      <c r="BM268" s="180" t="s">
        <v>1282</v>
      </c>
    </row>
    <row r="269" spans="1:65" s="14" customFormat="1" ht="10.199999999999999">
      <c r="B269" s="190"/>
      <c r="D269" s="183" t="s">
        <v>179</v>
      </c>
      <c r="E269" s="191" t="s">
        <v>1</v>
      </c>
      <c r="F269" s="192" t="s">
        <v>84</v>
      </c>
      <c r="H269" s="193">
        <v>1</v>
      </c>
      <c r="I269" s="194"/>
      <c r="L269" s="190"/>
      <c r="M269" s="195"/>
      <c r="N269" s="196"/>
      <c r="O269" s="196"/>
      <c r="P269" s="196"/>
      <c r="Q269" s="196"/>
      <c r="R269" s="196"/>
      <c r="S269" s="196"/>
      <c r="T269" s="197"/>
      <c r="AT269" s="191" t="s">
        <v>179</v>
      </c>
      <c r="AU269" s="191" t="s">
        <v>86</v>
      </c>
      <c r="AV269" s="14" t="s">
        <v>86</v>
      </c>
      <c r="AW269" s="14" t="s">
        <v>32</v>
      </c>
      <c r="AX269" s="14" t="s">
        <v>84</v>
      </c>
      <c r="AY269" s="191" t="s">
        <v>170</v>
      </c>
    </row>
    <row r="270" spans="1:65" s="2" customFormat="1" ht="21.75" customHeight="1">
      <c r="A270" s="33"/>
      <c r="B270" s="167"/>
      <c r="C270" s="168" t="s">
        <v>551</v>
      </c>
      <c r="D270" s="168" t="s">
        <v>173</v>
      </c>
      <c r="E270" s="169" t="s">
        <v>1283</v>
      </c>
      <c r="F270" s="170" t="s">
        <v>1284</v>
      </c>
      <c r="G270" s="171" t="s">
        <v>297</v>
      </c>
      <c r="H270" s="172">
        <v>1</v>
      </c>
      <c r="I270" s="173"/>
      <c r="J270" s="174">
        <f>ROUND(I270*H270,2)</f>
        <v>0</v>
      </c>
      <c r="K270" s="175"/>
      <c r="L270" s="34"/>
      <c r="M270" s="176" t="s">
        <v>1</v>
      </c>
      <c r="N270" s="177" t="s">
        <v>42</v>
      </c>
      <c r="O270" s="59"/>
      <c r="P270" s="178">
        <f>O270*H270</f>
        <v>0</v>
      </c>
      <c r="Q270" s="178">
        <v>2.7E-4</v>
      </c>
      <c r="R270" s="178">
        <f>Q270*H270</f>
        <v>2.7E-4</v>
      </c>
      <c r="S270" s="178">
        <v>0</v>
      </c>
      <c r="T270" s="179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0" t="s">
        <v>273</v>
      </c>
      <c r="AT270" s="180" t="s">
        <v>173</v>
      </c>
      <c r="AU270" s="180" t="s">
        <v>86</v>
      </c>
      <c r="AY270" s="18" t="s">
        <v>170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8" t="s">
        <v>84</v>
      </c>
      <c r="BK270" s="181">
        <f>ROUND(I270*H270,2)</f>
        <v>0</v>
      </c>
      <c r="BL270" s="18" t="s">
        <v>273</v>
      </c>
      <c r="BM270" s="180" t="s">
        <v>1285</v>
      </c>
    </row>
    <row r="271" spans="1:65" s="14" customFormat="1" ht="10.199999999999999">
      <c r="B271" s="190"/>
      <c r="D271" s="183" t="s">
        <v>179</v>
      </c>
      <c r="E271" s="191" t="s">
        <v>1</v>
      </c>
      <c r="F271" s="192" t="s">
        <v>84</v>
      </c>
      <c r="H271" s="193">
        <v>1</v>
      </c>
      <c r="I271" s="194"/>
      <c r="L271" s="190"/>
      <c r="M271" s="195"/>
      <c r="N271" s="196"/>
      <c r="O271" s="196"/>
      <c r="P271" s="196"/>
      <c r="Q271" s="196"/>
      <c r="R271" s="196"/>
      <c r="S271" s="196"/>
      <c r="T271" s="197"/>
      <c r="AT271" s="191" t="s">
        <v>179</v>
      </c>
      <c r="AU271" s="191" t="s">
        <v>86</v>
      </c>
      <c r="AV271" s="14" t="s">
        <v>86</v>
      </c>
      <c r="AW271" s="14" t="s">
        <v>32</v>
      </c>
      <c r="AX271" s="14" t="s">
        <v>84</v>
      </c>
      <c r="AY271" s="191" t="s">
        <v>170</v>
      </c>
    </row>
    <row r="272" spans="1:65" s="2" customFormat="1" ht="21.75" customHeight="1">
      <c r="A272" s="33"/>
      <c r="B272" s="167"/>
      <c r="C272" s="168" t="s">
        <v>556</v>
      </c>
      <c r="D272" s="168" t="s">
        <v>173</v>
      </c>
      <c r="E272" s="169" t="s">
        <v>1286</v>
      </c>
      <c r="F272" s="170" t="s">
        <v>1287</v>
      </c>
      <c r="G272" s="171" t="s">
        <v>297</v>
      </c>
      <c r="H272" s="172">
        <v>1</v>
      </c>
      <c r="I272" s="173"/>
      <c r="J272" s="174">
        <f>ROUND(I272*H272,2)</f>
        <v>0</v>
      </c>
      <c r="K272" s="175"/>
      <c r="L272" s="34"/>
      <c r="M272" s="176" t="s">
        <v>1</v>
      </c>
      <c r="N272" s="177" t="s">
        <v>42</v>
      </c>
      <c r="O272" s="59"/>
      <c r="P272" s="178">
        <f>O272*H272</f>
        <v>0</v>
      </c>
      <c r="Q272" s="178">
        <v>5.6999999999999998E-4</v>
      </c>
      <c r="R272" s="178">
        <f>Q272*H272</f>
        <v>5.6999999999999998E-4</v>
      </c>
      <c r="S272" s="178">
        <v>0</v>
      </c>
      <c r="T272" s="179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0" t="s">
        <v>273</v>
      </c>
      <c r="AT272" s="180" t="s">
        <v>173</v>
      </c>
      <c r="AU272" s="180" t="s">
        <v>86</v>
      </c>
      <c r="AY272" s="18" t="s">
        <v>170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8" t="s">
        <v>84</v>
      </c>
      <c r="BK272" s="181">
        <f>ROUND(I272*H272,2)</f>
        <v>0</v>
      </c>
      <c r="BL272" s="18" t="s">
        <v>273</v>
      </c>
      <c r="BM272" s="180" t="s">
        <v>1288</v>
      </c>
    </row>
    <row r="273" spans="1:65" s="14" customFormat="1" ht="10.199999999999999">
      <c r="B273" s="190"/>
      <c r="D273" s="183" t="s">
        <v>179</v>
      </c>
      <c r="E273" s="191" t="s">
        <v>1</v>
      </c>
      <c r="F273" s="192" t="s">
        <v>84</v>
      </c>
      <c r="H273" s="193">
        <v>1</v>
      </c>
      <c r="I273" s="194"/>
      <c r="L273" s="190"/>
      <c r="M273" s="195"/>
      <c r="N273" s="196"/>
      <c r="O273" s="196"/>
      <c r="P273" s="196"/>
      <c r="Q273" s="196"/>
      <c r="R273" s="196"/>
      <c r="S273" s="196"/>
      <c r="T273" s="197"/>
      <c r="AT273" s="191" t="s">
        <v>179</v>
      </c>
      <c r="AU273" s="191" t="s">
        <v>86</v>
      </c>
      <c r="AV273" s="14" t="s">
        <v>86</v>
      </c>
      <c r="AW273" s="14" t="s">
        <v>32</v>
      </c>
      <c r="AX273" s="14" t="s">
        <v>84</v>
      </c>
      <c r="AY273" s="191" t="s">
        <v>170</v>
      </c>
    </row>
    <row r="274" spans="1:65" s="2" customFormat="1" ht="21.75" customHeight="1">
      <c r="A274" s="33"/>
      <c r="B274" s="167"/>
      <c r="C274" s="168" t="s">
        <v>560</v>
      </c>
      <c r="D274" s="168" t="s">
        <v>173</v>
      </c>
      <c r="E274" s="169" t="s">
        <v>1289</v>
      </c>
      <c r="F274" s="170" t="s">
        <v>1290</v>
      </c>
      <c r="G274" s="171" t="s">
        <v>297</v>
      </c>
      <c r="H274" s="172">
        <v>1</v>
      </c>
      <c r="I274" s="173"/>
      <c r="J274" s="174">
        <f>ROUND(I274*H274,2)</f>
        <v>0</v>
      </c>
      <c r="K274" s="175"/>
      <c r="L274" s="34"/>
      <c r="M274" s="176" t="s">
        <v>1</v>
      </c>
      <c r="N274" s="177" t="s">
        <v>42</v>
      </c>
      <c r="O274" s="59"/>
      <c r="P274" s="178">
        <f>O274*H274</f>
        <v>0</v>
      </c>
      <c r="Q274" s="178">
        <v>1.82E-3</v>
      </c>
      <c r="R274" s="178">
        <f>Q274*H274</f>
        <v>1.82E-3</v>
      </c>
      <c r="S274" s="178">
        <v>0</v>
      </c>
      <c r="T274" s="179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0" t="s">
        <v>273</v>
      </c>
      <c r="AT274" s="180" t="s">
        <v>173</v>
      </c>
      <c r="AU274" s="180" t="s">
        <v>86</v>
      </c>
      <c r="AY274" s="18" t="s">
        <v>170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8" t="s">
        <v>84</v>
      </c>
      <c r="BK274" s="181">
        <f>ROUND(I274*H274,2)</f>
        <v>0</v>
      </c>
      <c r="BL274" s="18" t="s">
        <v>273</v>
      </c>
      <c r="BM274" s="180" t="s">
        <v>1291</v>
      </c>
    </row>
    <row r="275" spans="1:65" s="14" customFormat="1" ht="10.199999999999999">
      <c r="B275" s="190"/>
      <c r="D275" s="183" t="s">
        <v>179</v>
      </c>
      <c r="E275" s="191" t="s">
        <v>1</v>
      </c>
      <c r="F275" s="192" t="s">
        <v>84</v>
      </c>
      <c r="H275" s="193">
        <v>1</v>
      </c>
      <c r="I275" s="194"/>
      <c r="L275" s="190"/>
      <c r="M275" s="195"/>
      <c r="N275" s="196"/>
      <c r="O275" s="196"/>
      <c r="P275" s="196"/>
      <c r="Q275" s="196"/>
      <c r="R275" s="196"/>
      <c r="S275" s="196"/>
      <c r="T275" s="197"/>
      <c r="AT275" s="191" t="s">
        <v>179</v>
      </c>
      <c r="AU275" s="191" t="s">
        <v>86</v>
      </c>
      <c r="AV275" s="14" t="s">
        <v>86</v>
      </c>
      <c r="AW275" s="14" t="s">
        <v>32</v>
      </c>
      <c r="AX275" s="14" t="s">
        <v>84</v>
      </c>
      <c r="AY275" s="191" t="s">
        <v>170</v>
      </c>
    </row>
    <row r="276" spans="1:65" s="2" customFormat="1" ht="21.75" customHeight="1">
      <c r="A276" s="33"/>
      <c r="B276" s="167"/>
      <c r="C276" s="168" t="s">
        <v>564</v>
      </c>
      <c r="D276" s="168" t="s">
        <v>173</v>
      </c>
      <c r="E276" s="169" t="s">
        <v>1292</v>
      </c>
      <c r="F276" s="170" t="s">
        <v>1293</v>
      </c>
      <c r="G276" s="171" t="s">
        <v>297</v>
      </c>
      <c r="H276" s="172">
        <v>5</v>
      </c>
      <c r="I276" s="173"/>
      <c r="J276" s="174">
        <f>ROUND(I276*H276,2)</f>
        <v>0</v>
      </c>
      <c r="K276" s="175"/>
      <c r="L276" s="34"/>
      <c r="M276" s="176" t="s">
        <v>1</v>
      </c>
      <c r="N276" s="177" t="s">
        <v>42</v>
      </c>
      <c r="O276" s="59"/>
      <c r="P276" s="178">
        <f>O276*H276</f>
        <v>0</v>
      </c>
      <c r="Q276" s="178">
        <v>2.3000000000000001E-4</v>
      </c>
      <c r="R276" s="178">
        <f>Q276*H276</f>
        <v>1.15E-3</v>
      </c>
      <c r="S276" s="178">
        <v>0</v>
      </c>
      <c r="T276" s="179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80" t="s">
        <v>273</v>
      </c>
      <c r="AT276" s="180" t="s">
        <v>173</v>
      </c>
      <c r="AU276" s="180" t="s">
        <v>86</v>
      </c>
      <c r="AY276" s="18" t="s">
        <v>170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8" t="s">
        <v>84</v>
      </c>
      <c r="BK276" s="181">
        <f>ROUND(I276*H276,2)</f>
        <v>0</v>
      </c>
      <c r="BL276" s="18" t="s">
        <v>273</v>
      </c>
      <c r="BM276" s="180" t="s">
        <v>1294</v>
      </c>
    </row>
    <row r="277" spans="1:65" s="14" customFormat="1" ht="10.199999999999999">
      <c r="B277" s="190"/>
      <c r="D277" s="183" t="s">
        <v>179</v>
      </c>
      <c r="E277" s="191" t="s">
        <v>1</v>
      </c>
      <c r="F277" s="192" t="s">
        <v>1295</v>
      </c>
      <c r="H277" s="193">
        <v>5</v>
      </c>
      <c r="I277" s="194"/>
      <c r="L277" s="190"/>
      <c r="M277" s="195"/>
      <c r="N277" s="196"/>
      <c r="O277" s="196"/>
      <c r="P277" s="196"/>
      <c r="Q277" s="196"/>
      <c r="R277" s="196"/>
      <c r="S277" s="196"/>
      <c r="T277" s="197"/>
      <c r="AT277" s="191" t="s">
        <v>179</v>
      </c>
      <c r="AU277" s="191" t="s">
        <v>86</v>
      </c>
      <c r="AV277" s="14" t="s">
        <v>86</v>
      </c>
      <c r="AW277" s="14" t="s">
        <v>32</v>
      </c>
      <c r="AX277" s="14" t="s">
        <v>84</v>
      </c>
      <c r="AY277" s="191" t="s">
        <v>170</v>
      </c>
    </row>
    <row r="278" spans="1:65" s="2" customFormat="1" ht="21.75" customHeight="1">
      <c r="A278" s="33"/>
      <c r="B278" s="167"/>
      <c r="C278" s="168" t="s">
        <v>568</v>
      </c>
      <c r="D278" s="168" t="s">
        <v>173</v>
      </c>
      <c r="E278" s="169" t="s">
        <v>1296</v>
      </c>
      <c r="F278" s="170" t="s">
        <v>1297</v>
      </c>
      <c r="G278" s="171" t="s">
        <v>297</v>
      </c>
      <c r="H278" s="172">
        <v>6</v>
      </c>
      <c r="I278" s="173"/>
      <c r="J278" s="174">
        <f>ROUND(I278*H278,2)</f>
        <v>0</v>
      </c>
      <c r="K278" s="175"/>
      <c r="L278" s="34"/>
      <c r="M278" s="176" t="s">
        <v>1</v>
      </c>
      <c r="N278" s="177" t="s">
        <v>42</v>
      </c>
      <c r="O278" s="59"/>
      <c r="P278" s="178">
        <f>O278*H278</f>
        <v>0</v>
      </c>
      <c r="Q278" s="178">
        <v>3.5E-4</v>
      </c>
      <c r="R278" s="178">
        <f>Q278*H278</f>
        <v>2.0999999999999999E-3</v>
      </c>
      <c r="S278" s="178">
        <v>0</v>
      </c>
      <c r="T278" s="179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0" t="s">
        <v>273</v>
      </c>
      <c r="AT278" s="180" t="s">
        <v>173</v>
      </c>
      <c r="AU278" s="180" t="s">
        <v>86</v>
      </c>
      <c r="AY278" s="18" t="s">
        <v>170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8" t="s">
        <v>84</v>
      </c>
      <c r="BK278" s="181">
        <f>ROUND(I278*H278,2)</f>
        <v>0</v>
      </c>
      <c r="BL278" s="18" t="s">
        <v>273</v>
      </c>
      <c r="BM278" s="180" t="s">
        <v>1298</v>
      </c>
    </row>
    <row r="279" spans="1:65" s="14" customFormat="1" ht="10.199999999999999">
      <c r="B279" s="190"/>
      <c r="D279" s="183" t="s">
        <v>179</v>
      </c>
      <c r="E279" s="191" t="s">
        <v>1</v>
      </c>
      <c r="F279" s="192" t="s">
        <v>1299</v>
      </c>
      <c r="H279" s="193">
        <v>6</v>
      </c>
      <c r="I279" s="194"/>
      <c r="L279" s="190"/>
      <c r="M279" s="195"/>
      <c r="N279" s="196"/>
      <c r="O279" s="196"/>
      <c r="P279" s="196"/>
      <c r="Q279" s="196"/>
      <c r="R279" s="196"/>
      <c r="S279" s="196"/>
      <c r="T279" s="197"/>
      <c r="AT279" s="191" t="s">
        <v>179</v>
      </c>
      <c r="AU279" s="191" t="s">
        <v>86</v>
      </c>
      <c r="AV279" s="14" t="s">
        <v>86</v>
      </c>
      <c r="AW279" s="14" t="s">
        <v>32</v>
      </c>
      <c r="AX279" s="14" t="s">
        <v>84</v>
      </c>
      <c r="AY279" s="191" t="s">
        <v>170</v>
      </c>
    </row>
    <row r="280" spans="1:65" s="2" customFormat="1" ht="21.75" customHeight="1">
      <c r="A280" s="33"/>
      <c r="B280" s="167"/>
      <c r="C280" s="168" t="s">
        <v>572</v>
      </c>
      <c r="D280" s="168" t="s">
        <v>173</v>
      </c>
      <c r="E280" s="169" t="s">
        <v>1300</v>
      </c>
      <c r="F280" s="170" t="s">
        <v>1301</v>
      </c>
      <c r="G280" s="171" t="s">
        <v>297</v>
      </c>
      <c r="H280" s="172">
        <v>4</v>
      </c>
      <c r="I280" s="173"/>
      <c r="J280" s="174">
        <f>ROUND(I280*H280,2)</f>
        <v>0</v>
      </c>
      <c r="K280" s="175"/>
      <c r="L280" s="34"/>
      <c r="M280" s="176" t="s">
        <v>1</v>
      </c>
      <c r="N280" s="177" t="s">
        <v>42</v>
      </c>
      <c r="O280" s="59"/>
      <c r="P280" s="178">
        <f>O280*H280</f>
        <v>0</v>
      </c>
      <c r="Q280" s="178">
        <v>5.5000000000000003E-4</v>
      </c>
      <c r="R280" s="178">
        <f>Q280*H280</f>
        <v>2.2000000000000001E-3</v>
      </c>
      <c r="S280" s="178">
        <v>0</v>
      </c>
      <c r="T280" s="179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80" t="s">
        <v>273</v>
      </c>
      <c r="AT280" s="180" t="s">
        <v>173</v>
      </c>
      <c r="AU280" s="180" t="s">
        <v>86</v>
      </c>
      <c r="AY280" s="18" t="s">
        <v>170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8" t="s">
        <v>84</v>
      </c>
      <c r="BK280" s="181">
        <f>ROUND(I280*H280,2)</f>
        <v>0</v>
      </c>
      <c r="BL280" s="18" t="s">
        <v>273</v>
      </c>
      <c r="BM280" s="180" t="s">
        <v>1302</v>
      </c>
    </row>
    <row r="281" spans="1:65" s="14" customFormat="1" ht="10.199999999999999">
      <c r="B281" s="190"/>
      <c r="D281" s="183" t="s">
        <v>179</v>
      </c>
      <c r="E281" s="191" t="s">
        <v>1</v>
      </c>
      <c r="F281" s="192" t="s">
        <v>332</v>
      </c>
      <c r="H281" s="193">
        <v>4</v>
      </c>
      <c r="I281" s="194"/>
      <c r="L281" s="190"/>
      <c r="M281" s="195"/>
      <c r="N281" s="196"/>
      <c r="O281" s="196"/>
      <c r="P281" s="196"/>
      <c r="Q281" s="196"/>
      <c r="R281" s="196"/>
      <c r="S281" s="196"/>
      <c r="T281" s="197"/>
      <c r="AT281" s="191" t="s">
        <v>179</v>
      </c>
      <c r="AU281" s="191" t="s">
        <v>86</v>
      </c>
      <c r="AV281" s="14" t="s">
        <v>86</v>
      </c>
      <c r="AW281" s="14" t="s">
        <v>32</v>
      </c>
      <c r="AX281" s="14" t="s">
        <v>84</v>
      </c>
      <c r="AY281" s="191" t="s">
        <v>170</v>
      </c>
    </row>
    <row r="282" spans="1:65" s="2" customFormat="1" ht="16.5" customHeight="1">
      <c r="A282" s="33"/>
      <c r="B282" s="167"/>
      <c r="C282" s="168" t="s">
        <v>576</v>
      </c>
      <c r="D282" s="168" t="s">
        <v>173</v>
      </c>
      <c r="E282" s="169" t="s">
        <v>1303</v>
      </c>
      <c r="F282" s="170" t="s">
        <v>1304</v>
      </c>
      <c r="G282" s="171" t="s">
        <v>297</v>
      </c>
      <c r="H282" s="172">
        <v>1</v>
      </c>
      <c r="I282" s="173"/>
      <c r="J282" s="174">
        <f>ROUND(I282*H282,2)</f>
        <v>0</v>
      </c>
      <c r="K282" s="175"/>
      <c r="L282" s="34"/>
      <c r="M282" s="176" t="s">
        <v>1</v>
      </c>
      <c r="N282" s="177" t="s">
        <v>42</v>
      </c>
      <c r="O282" s="59"/>
      <c r="P282" s="178">
        <f>O282*H282</f>
        <v>0</v>
      </c>
      <c r="Q282" s="178">
        <v>1.8600000000000001E-3</v>
      </c>
      <c r="R282" s="178">
        <f>Q282*H282</f>
        <v>1.8600000000000001E-3</v>
      </c>
      <c r="S282" s="178">
        <v>0</v>
      </c>
      <c r="T282" s="179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0" t="s">
        <v>273</v>
      </c>
      <c r="AT282" s="180" t="s">
        <v>173</v>
      </c>
      <c r="AU282" s="180" t="s">
        <v>86</v>
      </c>
      <c r="AY282" s="18" t="s">
        <v>170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8" t="s">
        <v>84</v>
      </c>
      <c r="BK282" s="181">
        <f>ROUND(I282*H282,2)</f>
        <v>0</v>
      </c>
      <c r="BL282" s="18" t="s">
        <v>273</v>
      </c>
      <c r="BM282" s="180" t="s">
        <v>1305</v>
      </c>
    </row>
    <row r="283" spans="1:65" s="14" customFormat="1" ht="10.199999999999999">
      <c r="B283" s="190"/>
      <c r="D283" s="183" t="s">
        <v>179</v>
      </c>
      <c r="E283" s="191" t="s">
        <v>1</v>
      </c>
      <c r="F283" s="192" t="s">
        <v>84</v>
      </c>
      <c r="H283" s="193">
        <v>1</v>
      </c>
      <c r="I283" s="194"/>
      <c r="L283" s="190"/>
      <c r="M283" s="195"/>
      <c r="N283" s="196"/>
      <c r="O283" s="196"/>
      <c r="P283" s="196"/>
      <c r="Q283" s="196"/>
      <c r="R283" s="196"/>
      <c r="S283" s="196"/>
      <c r="T283" s="197"/>
      <c r="AT283" s="191" t="s">
        <v>179</v>
      </c>
      <c r="AU283" s="191" t="s">
        <v>86</v>
      </c>
      <c r="AV283" s="14" t="s">
        <v>86</v>
      </c>
      <c r="AW283" s="14" t="s">
        <v>32</v>
      </c>
      <c r="AX283" s="14" t="s">
        <v>84</v>
      </c>
      <c r="AY283" s="191" t="s">
        <v>170</v>
      </c>
    </row>
    <row r="284" spans="1:65" s="2" customFormat="1" ht="21.75" customHeight="1">
      <c r="A284" s="33"/>
      <c r="B284" s="167"/>
      <c r="C284" s="168" t="s">
        <v>580</v>
      </c>
      <c r="D284" s="168" t="s">
        <v>173</v>
      </c>
      <c r="E284" s="169" t="s">
        <v>1306</v>
      </c>
      <c r="F284" s="170" t="s">
        <v>1307</v>
      </c>
      <c r="G284" s="171" t="s">
        <v>297</v>
      </c>
      <c r="H284" s="172">
        <v>2</v>
      </c>
      <c r="I284" s="173"/>
      <c r="J284" s="174">
        <f>ROUND(I284*H284,2)</f>
        <v>0</v>
      </c>
      <c r="K284" s="175"/>
      <c r="L284" s="34"/>
      <c r="M284" s="176" t="s">
        <v>1</v>
      </c>
      <c r="N284" s="177" t="s">
        <v>42</v>
      </c>
      <c r="O284" s="59"/>
      <c r="P284" s="178">
        <f>O284*H284</f>
        <v>0</v>
      </c>
      <c r="Q284" s="178">
        <v>1.4999999999999999E-4</v>
      </c>
      <c r="R284" s="178">
        <f>Q284*H284</f>
        <v>2.9999999999999997E-4</v>
      </c>
      <c r="S284" s="178">
        <v>0</v>
      </c>
      <c r="T284" s="179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0" t="s">
        <v>273</v>
      </c>
      <c r="AT284" s="180" t="s">
        <v>173</v>
      </c>
      <c r="AU284" s="180" t="s">
        <v>86</v>
      </c>
      <c r="AY284" s="18" t="s">
        <v>170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8" t="s">
        <v>84</v>
      </c>
      <c r="BK284" s="181">
        <f>ROUND(I284*H284,2)</f>
        <v>0</v>
      </c>
      <c r="BL284" s="18" t="s">
        <v>273</v>
      </c>
      <c r="BM284" s="180" t="s">
        <v>1308</v>
      </c>
    </row>
    <row r="285" spans="1:65" s="14" customFormat="1" ht="10.199999999999999">
      <c r="B285" s="190"/>
      <c r="D285" s="183" t="s">
        <v>179</v>
      </c>
      <c r="E285" s="191" t="s">
        <v>1</v>
      </c>
      <c r="F285" s="192" t="s">
        <v>341</v>
      </c>
      <c r="H285" s="193">
        <v>2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179</v>
      </c>
      <c r="AU285" s="191" t="s">
        <v>86</v>
      </c>
      <c r="AV285" s="14" t="s">
        <v>86</v>
      </c>
      <c r="AW285" s="14" t="s">
        <v>32</v>
      </c>
      <c r="AX285" s="14" t="s">
        <v>84</v>
      </c>
      <c r="AY285" s="191" t="s">
        <v>170</v>
      </c>
    </row>
    <row r="286" spans="1:65" s="2" customFormat="1" ht="21.75" customHeight="1">
      <c r="A286" s="33"/>
      <c r="B286" s="167"/>
      <c r="C286" s="168" t="s">
        <v>584</v>
      </c>
      <c r="D286" s="168" t="s">
        <v>173</v>
      </c>
      <c r="E286" s="169" t="s">
        <v>1309</v>
      </c>
      <c r="F286" s="170" t="s">
        <v>1310</v>
      </c>
      <c r="G286" s="171" t="s">
        <v>297</v>
      </c>
      <c r="H286" s="172">
        <v>1</v>
      </c>
      <c r="I286" s="173"/>
      <c r="J286" s="174">
        <f>ROUND(I286*H286,2)</f>
        <v>0</v>
      </c>
      <c r="K286" s="175"/>
      <c r="L286" s="34"/>
      <c r="M286" s="176" t="s">
        <v>1</v>
      </c>
      <c r="N286" s="177" t="s">
        <v>42</v>
      </c>
      <c r="O286" s="59"/>
      <c r="P286" s="178">
        <f>O286*H286</f>
        <v>0</v>
      </c>
      <c r="Q286" s="178">
        <v>1.6000000000000001E-4</v>
      </c>
      <c r="R286" s="178">
        <f>Q286*H286</f>
        <v>1.6000000000000001E-4</v>
      </c>
      <c r="S286" s="178">
        <v>0</v>
      </c>
      <c r="T286" s="179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0" t="s">
        <v>273</v>
      </c>
      <c r="AT286" s="180" t="s">
        <v>173</v>
      </c>
      <c r="AU286" s="180" t="s">
        <v>86</v>
      </c>
      <c r="AY286" s="18" t="s">
        <v>170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8" t="s">
        <v>84</v>
      </c>
      <c r="BK286" s="181">
        <f>ROUND(I286*H286,2)</f>
        <v>0</v>
      </c>
      <c r="BL286" s="18" t="s">
        <v>273</v>
      </c>
      <c r="BM286" s="180" t="s">
        <v>1311</v>
      </c>
    </row>
    <row r="287" spans="1:65" s="14" customFormat="1" ht="10.199999999999999">
      <c r="B287" s="190"/>
      <c r="D287" s="183" t="s">
        <v>179</v>
      </c>
      <c r="E287" s="191" t="s">
        <v>1</v>
      </c>
      <c r="F287" s="192" t="s">
        <v>84</v>
      </c>
      <c r="H287" s="193">
        <v>1</v>
      </c>
      <c r="I287" s="194"/>
      <c r="L287" s="190"/>
      <c r="M287" s="195"/>
      <c r="N287" s="196"/>
      <c r="O287" s="196"/>
      <c r="P287" s="196"/>
      <c r="Q287" s="196"/>
      <c r="R287" s="196"/>
      <c r="S287" s="196"/>
      <c r="T287" s="197"/>
      <c r="AT287" s="191" t="s">
        <v>179</v>
      </c>
      <c r="AU287" s="191" t="s">
        <v>86</v>
      </c>
      <c r="AV287" s="14" t="s">
        <v>86</v>
      </c>
      <c r="AW287" s="14" t="s">
        <v>32</v>
      </c>
      <c r="AX287" s="14" t="s">
        <v>84</v>
      </c>
      <c r="AY287" s="191" t="s">
        <v>170</v>
      </c>
    </row>
    <row r="288" spans="1:65" s="2" customFormat="1" ht="21.75" customHeight="1">
      <c r="A288" s="33"/>
      <c r="B288" s="167"/>
      <c r="C288" s="168" t="s">
        <v>588</v>
      </c>
      <c r="D288" s="168" t="s">
        <v>173</v>
      </c>
      <c r="E288" s="169" t="s">
        <v>1312</v>
      </c>
      <c r="F288" s="170" t="s">
        <v>1313</v>
      </c>
      <c r="G288" s="171" t="s">
        <v>493</v>
      </c>
      <c r="H288" s="172">
        <v>1</v>
      </c>
      <c r="I288" s="173"/>
      <c r="J288" s="174">
        <f>ROUND(I288*H288,2)</f>
        <v>0</v>
      </c>
      <c r="K288" s="175"/>
      <c r="L288" s="34"/>
      <c r="M288" s="176" t="s">
        <v>1</v>
      </c>
      <c r="N288" s="177" t="s">
        <v>42</v>
      </c>
      <c r="O288" s="59"/>
      <c r="P288" s="178">
        <f>O288*H288</f>
        <v>0</v>
      </c>
      <c r="Q288" s="178">
        <v>1.248E-2</v>
      </c>
      <c r="R288" s="178">
        <f>Q288*H288</f>
        <v>1.248E-2</v>
      </c>
      <c r="S288" s="178">
        <v>0</v>
      </c>
      <c r="T288" s="17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0" t="s">
        <v>273</v>
      </c>
      <c r="AT288" s="180" t="s">
        <v>173</v>
      </c>
      <c r="AU288" s="180" t="s">
        <v>86</v>
      </c>
      <c r="AY288" s="18" t="s">
        <v>170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18" t="s">
        <v>84</v>
      </c>
      <c r="BK288" s="181">
        <f>ROUND(I288*H288,2)</f>
        <v>0</v>
      </c>
      <c r="BL288" s="18" t="s">
        <v>273</v>
      </c>
      <c r="BM288" s="180" t="s">
        <v>1314</v>
      </c>
    </row>
    <row r="289" spans="1:65" s="14" customFormat="1" ht="10.199999999999999">
      <c r="B289" s="190"/>
      <c r="D289" s="183" t="s">
        <v>179</v>
      </c>
      <c r="E289" s="191" t="s">
        <v>1</v>
      </c>
      <c r="F289" s="192" t="s">
        <v>84</v>
      </c>
      <c r="H289" s="193">
        <v>1</v>
      </c>
      <c r="I289" s="194"/>
      <c r="L289" s="190"/>
      <c r="M289" s="195"/>
      <c r="N289" s="196"/>
      <c r="O289" s="196"/>
      <c r="P289" s="196"/>
      <c r="Q289" s="196"/>
      <c r="R289" s="196"/>
      <c r="S289" s="196"/>
      <c r="T289" s="197"/>
      <c r="AT289" s="191" t="s">
        <v>179</v>
      </c>
      <c r="AU289" s="191" t="s">
        <v>86</v>
      </c>
      <c r="AV289" s="14" t="s">
        <v>86</v>
      </c>
      <c r="AW289" s="14" t="s">
        <v>32</v>
      </c>
      <c r="AX289" s="14" t="s">
        <v>84</v>
      </c>
      <c r="AY289" s="191" t="s">
        <v>170</v>
      </c>
    </row>
    <row r="290" spans="1:65" s="2" customFormat="1" ht="21.75" customHeight="1">
      <c r="A290" s="33"/>
      <c r="B290" s="167"/>
      <c r="C290" s="168" t="s">
        <v>592</v>
      </c>
      <c r="D290" s="168" t="s">
        <v>173</v>
      </c>
      <c r="E290" s="169" t="s">
        <v>1315</v>
      </c>
      <c r="F290" s="170" t="s">
        <v>1316</v>
      </c>
      <c r="G290" s="171" t="s">
        <v>297</v>
      </c>
      <c r="H290" s="172">
        <v>2</v>
      </c>
      <c r="I290" s="173"/>
      <c r="J290" s="174">
        <f>ROUND(I290*H290,2)</f>
        <v>0</v>
      </c>
      <c r="K290" s="175"/>
      <c r="L290" s="34"/>
      <c r="M290" s="176" t="s">
        <v>1</v>
      </c>
      <c r="N290" s="177" t="s">
        <v>42</v>
      </c>
      <c r="O290" s="59"/>
      <c r="P290" s="178">
        <f>O290*H290</f>
        <v>0</v>
      </c>
      <c r="Q290" s="178">
        <v>1.2700000000000001E-3</v>
      </c>
      <c r="R290" s="178">
        <f>Q290*H290</f>
        <v>2.5400000000000002E-3</v>
      </c>
      <c r="S290" s="178">
        <v>0</v>
      </c>
      <c r="T290" s="17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0" t="s">
        <v>273</v>
      </c>
      <c r="AT290" s="180" t="s">
        <v>173</v>
      </c>
      <c r="AU290" s="180" t="s">
        <v>86</v>
      </c>
      <c r="AY290" s="18" t="s">
        <v>170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18" t="s">
        <v>84</v>
      </c>
      <c r="BK290" s="181">
        <f>ROUND(I290*H290,2)</f>
        <v>0</v>
      </c>
      <c r="BL290" s="18" t="s">
        <v>273</v>
      </c>
      <c r="BM290" s="180" t="s">
        <v>1317</v>
      </c>
    </row>
    <row r="291" spans="1:65" s="14" customFormat="1" ht="10.199999999999999">
      <c r="B291" s="190"/>
      <c r="D291" s="183" t="s">
        <v>179</v>
      </c>
      <c r="E291" s="191" t="s">
        <v>1</v>
      </c>
      <c r="F291" s="192" t="s">
        <v>341</v>
      </c>
      <c r="H291" s="193">
        <v>2</v>
      </c>
      <c r="I291" s="194"/>
      <c r="L291" s="190"/>
      <c r="M291" s="195"/>
      <c r="N291" s="196"/>
      <c r="O291" s="196"/>
      <c r="P291" s="196"/>
      <c r="Q291" s="196"/>
      <c r="R291" s="196"/>
      <c r="S291" s="196"/>
      <c r="T291" s="197"/>
      <c r="AT291" s="191" t="s">
        <v>179</v>
      </c>
      <c r="AU291" s="191" t="s">
        <v>86</v>
      </c>
      <c r="AV291" s="14" t="s">
        <v>86</v>
      </c>
      <c r="AW291" s="14" t="s">
        <v>32</v>
      </c>
      <c r="AX291" s="14" t="s">
        <v>84</v>
      </c>
      <c r="AY291" s="191" t="s">
        <v>170</v>
      </c>
    </row>
    <row r="292" spans="1:65" s="2" customFormat="1" ht="21.75" customHeight="1">
      <c r="A292" s="33"/>
      <c r="B292" s="167"/>
      <c r="C292" s="168" t="s">
        <v>596</v>
      </c>
      <c r="D292" s="168" t="s">
        <v>173</v>
      </c>
      <c r="E292" s="169" t="s">
        <v>1318</v>
      </c>
      <c r="F292" s="170" t="s">
        <v>1319</v>
      </c>
      <c r="G292" s="171" t="s">
        <v>244</v>
      </c>
      <c r="H292" s="172">
        <v>249</v>
      </c>
      <c r="I292" s="173"/>
      <c r="J292" s="174">
        <f>ROUND(I292*H292,2)</f>
        <v>0</v>
      </c>
      <c r="K292" s="175"/>
      <c r="L292" s="34"/>
      <c r="M292" s="176" t="s">
        <v>1</v>
      </c>
      <c r="N292" s="177" t="s">
        <v>42</v>
      </c>
      <c r="O292" s="59"/>
      <c r="P292" s="178">
        <f>O292*H292</f>
        <v>0</v>
      </c>
      <c r="Q292" s="178">
        <v>1.9000000000000001E-4</v>
      </c>
      <c r="R292" s="178">
        <f>Q292*H292</f>
        <v>4.7310000000000005E-2</v>
      </c>
      <c r="S292" s="178">
        <v>0</v>
      </c>
      <c r="T292" s="179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0" t="s">
        <v>273</v>
      </c>
      <c r="AT292" s="180" t="s">
        <v>173</v>
      </c>
      <c r="AU292" s="180" t="s">
        <v>86</v>
      </c>
      <c r="AY292" s="18" t="s">
        <v>170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18" t="s">
        <v>84</v>
      </c>
      <c r="BK292" s="181">
        <f>ROUND(I292*H292,2)</f>
        <v>0</v>
      </c>
      <c r="BL292" s="18" t="s">
        <v>273</v>
      </c>
      <c r="BM292" s="180" t="s">
        <v>1320</v>
      </c>
    </row>
    <row r="293" spans="1:65" s="14" customFormat="1" ht="10.199999999999999">
      <c r="B293" s="190"/>
      <c r="D293" s="183" t="s">
        <v>179</v>
      </c>
      <c r="E293" s="191" t="s">
        <v>1</v>
      </c>
      <c r="F293" s="192" t="s">
        <v>1321</v>
      </c>
      <c r="H293" s="193">
        <v>249</v>
      </c>
      <c r="I293" s="194"/>
      <c r="L293" s="190"/>
      <c r="M293" s="195"/>
      <c r="N293" s="196"/>
      <c r="O293" s="196"/>
      <c r="P293" s="196"/>
      <c r="Q293" s="196"/>
      <c r="R293" s="196"/>
      <c r="S293" s="196"/>
      <c r="T293" s="197"/>
      <c r="AT293" s="191" t="s">
        <v>179</v>
      </c>
      <c r="AU293" s="191" t="s">
        <v>86</v>
      </c>
      <c r="AV293" s="14" t="s">
        <v>86</v>
      </c>
      <c r="AW293" s="14" t="s">
        <v>32</v>
      </c>
      <c r="AX293" s="14" t="s">
        <v>84</v>
      </c>
      <c r="AY293" s="191" t="s">
        <v>170</v>
      </c>
    </row>
    <row r="294" spans="1:65" s="2" customFormat="1" ht="16.5" customHeight="1">
      <c r="A294" s="33"/>
      <c r="B294" s="167"/>
      <c r="C294" s="168" t="s">
        <v>600</v>
      </c>
      <c r="D294" s="168" t="s">
        <v>173</v>
      </c>
      <c r="E294" s="169" t="s">
        <v>1322</v>
      </c>
      <c r="F294" s="170" t="s">
        <v>1323</v>
      </c>
      <c r="G294" s="171" t="s">
        <v>244</v>
      </c>
      <c r="H294" s="172">
        <v>249</v>
      </c>
      <c r="I294" s="173"/>
      <c r="J294" s="174">
        <f>ROUND(I294*H294,2)</f>
        <v>0</v>
      </c>
      <c r="K294" s="175"/>
      <c r="L294" s="34"/>
      <c r="M294" s="176" t="s">
        <v>1</v>
      </c>
      <c r="N294" s="177" t="s">
        <v>42</v>
      </c>
      <c r="O294" s="59"/>
      <c r="P294" s="178">
        <f>O294*H294</f>
        <v>0</v>
      </c>
      <c r="Q294" s="178">
        <v>1.0000000000000001E-5</v>
      </c>
      <c r="R294" s="178">
        <f>Q294*H294</f>
        <v>2.49E-3</v>
      </c>
      <c r="S294" s="178">
        <v>0</v>
      </c>
      <c r="T294" s="17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0" t="s">
        <v>273</v>
      </c>
      <c r="AT294" s="180" t="s">
        <v>173</v>
      </c>
      <c r="AU294" s="180" t="s">
        <v>86</v>
      </c>
      <c r="AY294" s="18" t="s">
        <v>170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8" t="s">
        <v>84</v>
      </c>
      <c r="BK294" s="181">
        <f>ROUND(I294*H294,2)</f>
        <v>0</v>
      </c>
      <c r="BL294" s="18" t="s">
        <v>273</v>
      </c>
      <c r="BM294" s="180" t="s">
        <v>1324</v>
      </c>
    </row>
    <row r="295" spans="1:65" s="14" customFormat="1" ht="10.199999999999999">
      <c r="B295" s="190"/>
      <c r="D295" s="183" t="s">
        <v>179</v>
      </c>
      <c r="E295" s="191" t="s">
        <v>1</v>
      </c>
      <c r="F295" s="192" t="s">
        <v>1325</v>
      </c>
      <c r="H295" s="193">
        <v>249</v>
      </c>
      <c r="I295" s="194"/>
      <c r="L295" s="190"/>
      <c r="M295" s="195"/>
      <c r="N295" s="196"/>
      <c r="O295" s="196"/>
      <c r="P295" s="196"/>
      <c r="Q295" s="196"/>
      <c r="R295" s="196"/>
      <c r="S295" s="196"/>
      <c r="T295" s="197"/>
      <c r="AT295" s="191" t="s">
        <v>179</v>
      </c>
      <c r="AU295" s="191" t="s">
        <v>86</v>
      </c>
      <c r="AV295" s="14" t="s">
        <v>86</v>
      </c>
      <c r="AW295" s="14" t="s">
        <v>32</v>
      </c>
      <c r="AX295" s="14" t="s">
        <v>84</v>
      </c>
      <c r="AY295" s="191" t="s">
        <v>170</v>
      </c>
    </row>
    <row r="296" spans="1:65" s="2" customFormat="1" ht="21.75" customHeight="1">
      <c r="A296" s="33"/>
      <c r="B296" s="167"/>
      <c r="C296" s="168" t="s">
        <v>604</v>
      </c>
      <c r="D296" s="168" t="s">
        <v>173</v>
      </c>
      <c r="E296" s="169" t="s">
        <v>1326</v>
      </c>
      <c r="F296" s="170" t="s">
        <v>1327</v>
      </c>
      <c r="G296" s="171" t="s">
        <v>190</v>
      </c>
      <c r="H296" s="172">
        <v>8.3000000000000004E-2</v>
      </c>
      <c r="I296" s="173"/>
      <c r="J296" s="174">
        <f>ROUND(I296*H296,2)</f>
        <v>0</v>
      </c>
      <c r="K296" s="175"/>
      <c r="L296" s="34"/>
      <c r="M296" s="176" t="s">
        <v>1</v>
      </c>
      <c r="N296" s="177" t="s">
        <v>42</v>
      </c>
      <c r="O296" s="59"/>
      <c r="P296" s="178">
        <f>O296*H296</f>
        <v>0</v>
      </c>
      <c r="Q296" s="178">
        <v>0</v>
      </c>
      <c r="R296" s="178">
        <f>Q296*H296</f>
        <v>0</v>
      </c>
      <c r="S296" s="178">
        <v>0</v>
      </c>
      <c r="T296" s="179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0" t="s">
        <v>273</v>
      </c>
      <c r="AT296" s="180" t="s">
        <v>173</v>
      </c>
      <c r="AU296" s="180" t="s">
        <v>86</v>
      </c>
      <c r="AY296" s="18" t="s">
        <v>170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18" t="s">
        <v>84</v>
      </c>
      <c r="BK296" s="181">
        <f>ROUND(I296*H296,2)</f>
        <v>0</v>
      </c>
      <c r="BL296" s="18" t="s">
        <v>273</v>
      </c>
      <c r="BM296" s="180" t="s">
        <v>1328</v>
      </c>
    </row>
    <row r="297" spans="1:65" s="2" customFormat="1" ht="21.75" customHeight="1">
      <c r="A297" s="33"/>
      <c r="B297" s="167"/>
      <c r="C297" s="168" t="s">
        <v>608</v>
      </c>
      <c r="D297" s="168" t="s">
        <v>173</v>
      </c>
      <c r="E297" s="169" t="s">
        <v>1329</v>
      </c>
      <c r="F297" s="170" t="s">
        <v>1330</v>
      </c>
      <c r="G297" s="171" t="s">
        <v>190</v>
      </c>
      <c r="H297" s="172">
        <v>0.755</v>
      </c>
      <c r="I297" s="173"/>
      <c r="J297" s="174">
        <f>ROUND(I297*H297,2)</f>
        <v>0</v>
      </c>
      <c r="K297" s="175"/>
      <c r="L297" s="34"/>
      <c r="M297" s="176" t="s">
        <v>1</v>
      </c>
      <c r="N297" s="177" t="s">
        <v>42</v>
      </c>
      <c r="O297" s="59"/>
      <c r="P297" s="178">
        <f>O297*H297</f>
        <v>0</v>
      </c>
      <c r="Q297" s="178">
        <v>0</v>
      </c>
      <c r="R297" s="178">
        <f>Q297*H297</f>
        <v>0</v>
      </c>
      <c r="S297" s="178">
        <v>0</v>
      </c>
      <c r="T297" s="179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80" t="s">
        <v>273</v>
      </c>
      <c r="AT297" s="180" t="s">
        <v>173</v>
      </c>
      <c r="AU297" s="180" t="s">
        <v>86</v>
      </c>
      <c r="AY297" s="18" t="s">
        <v>170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18" t="s">
        <v>84</v>
      </c>
      <c r="BK297" s="181">
        <f>ROUND(I297*H297,2)</f>
        <v>0</v>
      </c>
      <c r="BL297" s="18" t="s">
        <v>273</v>
      </c>
      <c r="BM297" s="180" t="s">
        <v>1331</v>
      </c>
    </row>
    <row r="298" spans="1:65" s="12" customFormat="1" ht="22.8" customHeight="1">
      <c r="B298" s="154"/>
      <c r="D298" s="155" t="s">
        <v>76</v>
      </c>
      <c r="E298" s="165" t="s">
        <v>1332</v>
      </c>
      <c r="F298" s="165" t="s">
        <v>1333</v>
      </c>
      <c r="I298" s="157"/>
      <c r="J298" s="166">
        <f>BK298</f>
        <v>0</v>
      </c>
      <c r="L298" s="154"/>
      <c r="M298" s="159"/>
      <c r="N298" s="160"/>
      <c r="O298" s="160"/>
      <c r="P298" s="161">
        <f>SUM(P299:P303)</f>
        <v>0</v>
      </c>
      <c r="Q298" s="160"/>
      <c r="R298" s="161">
        <f>SUM(R299:R303)</f>
        <v>6.3999999999999994E-3</v>
      </c>
      <c r="S298" s="160"/>
      <c r="T298" s="162">
        <f>SUM(T299:T303)</f>
        <v>0</v>
      </c>
      <c r="AR298" s="155" t="s">
        <v>86</v>
      </c>
      <c r="AT298" s="163" t="s">
        <v>76</v>
      </c>
      <c r="AU298" s="163" t="s">
        <v>84</v>
      </c>
      <c r="AY298" s="155" t="s">
        <v>170</v>
      </c>
      <c r="BK298" s="164">
        <f>SUM(BK299:BK303)</f>
        <v>0</v>
      </c>
    </row>
    <row r="299" spans="1:65" s="2" customFormat="1" ht="21.75" customHeight="1">
      <c r="A299" s="33"/>
      <c r="B299" s="167"/>
      <c r="C299" s="168" t="s">
        <v>612</v>
      </c>
      <c r="D299" s="168" t="s">
        <v>173</v>
      </c>
      <c r="E299" s="169" t="s">
        <v>1334</v>
      </c>
      <c r="F299" s="170" t="s">
        <v>1335</v>
      </c>
      <c r="G299" s="171" t="s">
        <v>297</v>
      </c>
      <c r="H299" s="172">
        <v>1</v>
      </c>
      <c r="I299" s="173"/>
      <c r="J299" s="174">
        <f>ROUND(I299*H299,2)</f>
        <v>0</v>
      </c>
      <c r="K299" s="175"/>
      <c r="L299" s="34"/>
      <c r="M299" s="176" t="s">
        <v>1</v>
      </c>
      <c r="N299" s="177" t="s">
        <v>42</v>
      </c>
      <c r="O299" s="59"/>
      <c r="P299" s="178">
        <f>O299*H299</f>
        <v>0</v>
      </c>
      <c r="Q299" s="178">
        <v>2.8E-3</v>
      </c>
      <c r="R299" s="178">
        <f>Q299*H299</f>
        <v>2.8E-3</v>
      </c>
      <c r="S299" s="178">
        <v>0</v>
      </c>
      <c r="T299" s="179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0" t="s">
        <v>273</v>
      </c>
      <c r="AT299" s="180" t="s">
        <v>173</v>
      </c>
      <c r="AU299" s="180" t="s">
        <v>86</v>
      </c>
      <c r="AY299" s="18" t="s">
        <v>170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18" t="s">
        <v>84</v>
      </c>
      <c r="BK299" s="181">
        <f>ROUND(I299*H299,2)</f>
        <v>0</v>
      </c>
      <c r="BL299" s="18" t="s">
        <v>273</v>
      </c>
      <c r="BM299" s="180" t="s">
        <v>1336</v>
      </c>
    </row>
    <row r="300" spans="1:65" s="14" customFormat="1" ht="10.199999999999999">
      <c r="B300" s="190"/>
      <c r="D300" s="183" t="s">
        <v>179</v>
      </c>
      <c r="E300" s="191" t="s">
        <v>1</v>
      </c>
      <c r="F300" s="192" t="s">
        <v>84</v>
      </c>
      <c r="H300" s="193">
        <v>1</v>
      </c>
      <c r="I300" s="194"/>
      <c r="L300" s="190"/>
      <c r="M300" s="195"/>
      <c r="N300" s="196"/>
      <c r="O300" s="196"/>
      <c r="P300" s="196"/>
      <c r="Q300" s="196"/>
      <c r="R300" s="196"/>
      <c r="S300" s="196"/>
      <c r="T300" s="197"/>
      <c r="AT300" s="191" t="s">
        <v>179</v>
      </c>
      <c r="AU300" s="191" t="s">
        <v>86</v>
      </c>
      <c r="AV300" s="14" t="s">
        <v>86</v>
      </c>
      <c r="AW300" s="14" t="s">
        <v>32</v>
      </c>
      <c r="AX300" s="14" t="s">
        <v>84</v>
      </c>
      <c r="AY300" s="191" t="s">
        <v>170</v>
      </c>
    </row>
    <row r="301" spans="1:65" s="2" customFormat="1" ht="21.75" customHeight="1">
      <c r="A301" s="33"/>
      <c r="B301" s="167"/>
      <c r="C301" s="168" t="s">
        <v>616</v>
      </c>
      <c r="D301" s="168" t="s">
        <v>173</v>
      </c>
      <c r="E301" s="169" t="s">
        <v>1337</v>
      </c>
      <c r="F301" s="170" t="s">
        <v>1338</v>
      </c>
      <c r="G301" s="171" t="s">
        <v>493</v>
      </c>
      <c r="H301" s="172">
        <v>1</v>
      </c>
      <c r="I301" s="173"/>
      <c r="J301" s="174">
        <f>ROUND(I301*H301,2)</f>
        <v>0</v>
      </c>
      <c r="K301" s="175"/>
      <c r="L301" s="34"/>
      <c r="M301" s="176" t="s">
        <v>1</v>
      </c>
      <c r="N301" s="177" t="s">
        <v>42</v>
      </c>
      <c r="O301" s="59"/>
      <c r="P301" s="178">
        <f>O301*H301</f>
        <v>0</v>
      </c>
      <c r="Q301" s="178">
        <v>3.5999999999999999E-3</v>
      </c>
      <c r="R301" s="178">
        <f>Q301*H301</f>
        <v>3.5999999999999999E-3</v>
      </c>
      <c r="S301" s="178">
        <v>0</v>
      </c>
      <c r="T301" s="179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0" t="s">
        <v>273</v>
      </c>
      <c r="AT301" s="180" t="s">
        <v>173</v>
      </c>
      <c r="AU301" s="180" t="s">
        <v>86</v>
      </c>
      <c r="AY301" s="18" t="s">
        <v>170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18" t="s">
        <v>84</v>
      </c>
      <c r="BK301" s="181">
        <f>ROUND(I301*H301,2)</f>
        <v>0</v>
      </c>
      <c r="BL301" s="18" t="s">
        <v>273</v>
      </c>
      <c r="BM301" s="180" t="s">
        <v>1339</v>
      </c>
    </row>
    <row r="302" spans="1:65" s="14" customFormat="1" ht="10.199999999999999">
      <c r="B302" s="190"/>
      <c r="D302" s="183" t="s">
        <v>179</v>
      </c>
      <c r="E302" s="191" t="s">
        <v>1</v>
      </c>
      <c r="F302" s="192" t="s">
        <v>84</v>
      </c>
      <c r="H302" s="193">
        <v>1</v>
      </c>
      <c r="I302" s="194"/>
      <c r="L302" s="190"/>
      <c r="M302" s="195"/>
      <c r="N302" s="196"/>
      <c r="O302" s="196"/>
      <c r="P302" s="196"/>
      <c r="Q302" s="196"/>
      <c r="R302" s="196"/>
      <c r="S302" s="196"/>
      <c r="T302" s="197"/>
      <c r="AT302" s="191" t="s">
        <v>179</v>
      </c>
      <c r="AU302" s="191" t="s">
        <v>86</v>
      </c>
      <c r="AV302" s="14" t="s">
        <v>86</v>
      </c>
      <c r="AW302" s="14" t="s">
        <v>32</v>
      </c>
      <c r="AX302" s="14" t="s">
        <v>84</v>
      </c>
      <c r="AY302" s="191" t="s">
        <v>170</v>
      </c>
    </row>
    <row r="303" spans="1:65" s="2" customFormat="1" ht="21.75" customHeight="1">
      <c r="A303" s="33"/>
      <c r="B303" s="167"/>
      <c r="C303" s="168" t="s">
        <v>622</v>
      </c>
      <c r="D303" s="168" t="s">
        <v>173</v>
      </c>
      <c r="E303" s="169" t="s">
        <v>1340</v>
      </c>
      <c r="F303" s="170" t="s">
        <v>1341</v>
      </c>
      <c r="G303" s="171" t="s">
        <v>190</v>
      </c>
      <c r="H303" s="172">
        <v>6.0000000000000001E-3</v>
      </c>
      <c r="I303" s="173"/>
      <c r="J303" s="174">
        <f>ROUND(I303*H303,2)</f>
        <v>0</v>
      </c>
      <c r="K303" s="175"/>
      <c r="L303" s="34"/>
      <c r="M303" s="176" t="s">
        <v>1</v>
      </c>
      <c r="N303" s="177" t="s">
        <v>42</v>
      </c>
      <c r="O303" s="59"/>
      <c r="P303" s="178">
        <f>O303*H303</f>
        <v>0</v>
      </c>
      <c r="Q303" s="178">
        <v>0</v>
      </c>
      <c r="R303" s="178">
        <f>Q303*H303</f>
        <v>0</v>
      </c>
      <c r="S303" s="178">
        <v>0</v>
      </c>
      <c r="T303" s="179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80" t="s">
        <v>273</v>
      </c>
      <c r="AT303" s="180" t="s">
        <v>173</v>
      </c>
      <c r="AU303" s="180" t="s">
        <v>86</v>
      </c>
      <c r="AY303" s="18" t="s">
        <v>170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18" t="s">
        <v>84</v>
      </c>
      <c r="BK303" s="181">
        <f>ROUND(I303*H303,2)</f>
        <v>0</v>
      </c>
      <c r="BL303" s="18" t="s">
        <v>273</v>
      </c>
      <c r="BM303" s="180" t="s">
        <v>1342</v>
      </c>
    </row>
    <row r="304" spans="1:65" s="12" customFormat="1" ht="22.8" customHeight="1">
      <c r="B304" s="154"/>
      <c r="D304" s="155" t="s">
        <v>76</v>
      </c>
      <c r="E304" s="165" t="s">
        <v>488</v>
      </c>
      <c r="F304" s="165" t="s">
        <v>489</v>
      </c>
      <c r="I304" s="157"/>
      <c r="J304" s="166">
        <f>BK304</f>
        <v>0</v>
      </c>
      <c r="L304" s="154"/>
      <c r="M304" s="159"/>
      <c r="N304" s="160"/>
      <c r="O304" s="160"/>
      <c r="P304" s="161">
        <f>SUM(P305:P358)</f>
        <v>0</v>
      </c>
      <c r="Q304" s="160"/>
      <c r="R304" s="161">
        <f>SUM(R305:R358)</f>
        <v>0.89918000000000031</v>
      </c>
      <c r="S304" s="160"/>
      <c r="T304" s="162">
        <f>SUM(T305:T358)</f>
        <v>0.93879999999999997</v>
      </c>
      <c r="AR304" s="155" t="s">
        <v>86</v>
      </c>
      <c r="AT304" s="163" t="s">
        <v>76</v>
      </c>
      <c r="AU304" s="163" t="s">
        <v>84</v>
      </c>
      <c r="AY304" s="155" t="s">
        <v>170</v>
      </c>
      <c r="BK304" s="164">
        <f>SUM(BK305:BK358)</f>
        <v>0</v>
      </c>
    </row>
    <row r="305" spans="1:65" s="2" customFormat="1" ht="16.5" customHeight="1">
      <c r="A305" s="33"/>
      <c r="B305" s="167"/>
      <c r="C305" s="168" t="s">
        <v>627</v>
      </c>
      <c r="D305" s="168" t="s">
        <v>173</v>
      </c>
      <c r="E305" s="169" t="s">
        <v>1343</v>
      </c>
      <c r="F305" s="170" t="s">
        <v>1344</v>
      </c>
      <c r="G305" s="171" t="s">
        <v>493</v>
      </c>
      <c r="H305" s="172">
        <v>7</v>
      </c>
      <c r="I305" s="173"/>
      <c r="J305" s="174">
        <f>ROUND(I305*H305,2)</f>
        <v>0</v>
      </c>
      <c r="K305" s="175"/>
      <c r="L305" s="34"/>
      <c r="M305" s="176" t="s">
        <v>1</v>
      </c>
      <c r="N305" s="177" t="s">
        <v>42</v>
      </c>
      <c r="O305" s="59"/>
      <c r="P305" s="178">
        <f>O305*H305</f>
        <v>0</v>
      </c>
      <c r="Q305" s="178">
        <v>0</v>
      </c>
      <c r="R305" s="178">
        <f>Q305*H305</f>
        <v>0</v>
      </c>
      <c r="S305" s="178">
        <v>1.933E-2</v>
      </c>
      <c r="T305" s="179">
        <f>S305*H305</f>
        <v>0.13530999999999999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80" t="s">
        <v>273</v>
      </c>
      <c r="AT305" s="180" t="s">
        <v>173</v>
      </c>
      <c r="AU305" s="180" t="s">
        <v>86</v>
      </c>
      <c r="AY305" s="18" t="s">
        <v>170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8" t="s">
        <v>84</v>
      </c>
      <c r="BK305" s="181">
        <f>ROUND(I305*H305,2)</f>
        <v>0</v>
      </c>
      <c r="BL305" s="18" t="s">
        <v>273</v>
      </c>
      <c r="BM305" s="180" t="s">
        <v>1345</v>
      </c>
    </row>
    <row r="306" spans="1:65" s="14" customFormat="1" ht="10.199999999999999">
      <c r="B306" s="190"/>
      <c r="D306" s="183" t="s">
        <v>179</v>
      </c>
      <c r="E306" s="191" t="s">
        <v>1</v>
      </c>
      <c r="F306" s="192" t="s">
        <v>215</v>
      </c>
      <c r="H306" s="193">
        <v>7</v>
      </c>
      <c r="I306" s="194"/>
      <c r="L306" s="190"/>
      <c r="M306" s="195"/>
      <c r="N306" s="196"/>
      <c r="O306" s="196"/>
      <c r="P306" s="196"/>
      <c r="Q306" s="196"/>
      <c r="R306" s="196"/>
      <c r="S306" s="196"/>
      <c r="T306" s="197"/>
      <c r="AT306" s="191" t="s">
        <v>179</v>
      </c>
      <c r="AU306" s="191" t="s">
        <v>86</v>
      </c>
      <c r="AV306" s="14" t="s">
        <v>86</v>
      </c>
      <c r="AW306" s="14" t="s">
        <v>32</v>
      </c>
      <c r="AX306" s="14" t="s">
        <v>84</v>
      </c>
      <c r="AY306" s="191" t="s">
        <v>170</v>
      </c>
    </row>
    <row r="307" spans="1:65" s="2" customFormat="1" ht="21.75" customHeight="1">
      <c r="A307" s="33"/>
      <c r="B307" s="167"/>
      <c r="C307" s="168" t="s">
        <v>631</v>
      </c>
      <c r="D307" s="168" t="s">
        <v>173</v>
      </c>
      <c r="E307" s="169" t="s">
        <v>1346</v>
      </c>
      <c r="F307" s="170" t="s">
        <v>1347</v>
      </c>
      <c r="G307" s="171" t="s">
        <v>493</v>
      </c>
      <c r="H307" s="172">
        <v>7</v>
      </c>
      <c r="I307" s="173"/>
      <c r="J307" s="174">
        <f>ROUND(I307*H307,2)</f>
        <v>0</v>
      </c>
      <c r="K307" s="175"/>
      <c r="L307" s="34"/>
      <c r="M307" s="176" t="s">
        <v>1</v>
      </c>
      <c r="N307" s="177" t="s">
        <v>42</v>
      </c>
      <c r="O307" s="59"/>
      <c r="P307" s="178">
        <f>O307*H307</f>
        <v>0</v>
      </c>
      <c r="Q307" s="178">
        <v>1.6920000000000001E-2</v>
      </c>
      <c r="R307" s="178">
        <f>Q307*H307</f>
        <v>0.11844</v>
      </c>
      <c r="S307" s="178">
        <v>0</v>
      </c>
      <c r="T307" s="179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0" t="s">
        <v>273</v>
      </c>
      <c r="AT307" s="180" t="s">
        <v>173</v>
      </c>
      <c r="AU307" s="180" t="s">
        <v>86</v>
      </c>
      <c r="AY307" s="18" t="s">
        <v>170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18" t="s">
        <v>84</v>
      </c>
      <c r="BK307" s="181">
        <f>ROUND(I307*H307,2)</f>
        <v>0</v>
      </c>
      <c r="BL307" s="18" t="s">
        <v>273</v>
      </c>
      <c r="BM307" s="180" t="s">
        <v>1348</v>
      </c>
    </row>
    <row r="308" spans="1:65" s="14" customFormat="1" ht="10.199999999999999">
      <c r="B308" s="190"/>
      <c r="D308" s="183" t="s">
        <v>179</v>
      </c>
      <c r="E308" s="191" t="s">
        <v>1</v>
      </c>
      <c r="F308" s="192" t="s">
        <v>215</v>
      </c>
      <c r="H308" s="193">
        <v>7</v>
      </c>
      <c r="I308" s="194"/>
      <c r="L308" s="190"/>
      <c r="M308" s="195"/>
      <c r="N308" s="196"/>
      <c r="O308" s="196"/>
      <c r="P308" s="196"/>
      <c r="Q308" s="196"/>
      <c r="R308" s="196"/>
      <c r="S308" s="196"/>
      <c r="T308" s="197"/>
      <c r="AT308" s="191" t="s">
        <v>179</v>
      </c>
      <c r="AU308" s="191" t="s">
        <v>86</v>
      </c>
      <c r="AV308" s="14" t="s">
        <v>86</v>
      </c>
      <c r="AW308" s="14" t="s">
        <v>32</v>
      </c>
      <c r="AX308" s="14" t="s">
        <v>84</v>
      </c>
      <c r="AY308" s="191" t="s">
        <v>170</v>
      </c>
    </row>
    <row r="309" spans="1:65" s="2" customFormat="1" ht="21.75" customHeight="1">
      <c r="A309" s="33"/>
      <c r="B309" s="167"/>
      <c r="C309" s="168" t="s">
        <v>635</v>
      </c>
      <c r="D309" s="168" t="s">
        <v>173</v>
      </c>
      <c r="E309" s="169" t="s">
        <v>1349</v>
      </c>
      <c r="F309" s="170" t="s">
        <v>1350</v>
      </c>
      <c r="G309" s="171" t="s">
        <v>493</v>
      </c>
      <c r="H309" s="172">
        <v>1</v>
      </c>
      <c r="I309" s="173"/>
      <c r="J309" s="174">
        <f>ROUND(I309*H309,2)</f>
        <v>0</v>
      </c>
      <c r="K309" s="175"/>
      <c r="L309" s="34"/>
      <c r="M309" s="176" t="s">
        <v>1</v>
      </c>
      <c r="N309" s="177" t="s">
        <v>42</v>
      </c>
      <c r="O309" s="59"/>
      <c r="P309" s="178">
        <f>O309*H309</f>
        <v>0</v>
      </c>
      <c r="Q309" s="178">
        <v>1.908E-2</v>
      </c>
      <c r="R309" s="178">
        <f>Q309*H309</f>
        <v>1.908E-2</v>
      </c>
      <c r="S309" s="178">
        <v>0</v>
      </c>
      <c r="T309" s="179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0" t="s">
        <v>273</v>
      </c>
      <c r="AT309" s="180" t="s">
        <v>173</v>
      </c>
      <c r="AU309" s="180" t="s">
        <v>86</v>
      </c>
      <c r="AY309" s="18" t="s">
        <v>170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18" t="s">
        <v>84</v>
      </c>
      <c r="BK309" s="181">
        <f>ROUND(I309*H309,2)</f>
        <v>0</v>
      </c>
      <c r="BL309" s="18" t="s">
        <v>273</v>
      </c>
      <c r="BM309" s="180" t="s">
        <v>1351</v>
      </c>
    </row>
    <row r="310" spans="1:65" s="14" customFormat="1" ht="10.199999999999999">
      <c r="B310" s="190"/>
      <c r="D310" s="183" t="s">
        <v>179</v>
      </c>
      <c r="E310" s="191" t="s">
        <v>1</v>
      </c>
      <c r="F310" s="192" t="s">
        <v>84</v>
      </c>
      <c r="H310" s="193">
        <v>1</v>
      </c>
      <c r="I310" s="194"/>
      <c r="L310" s="190"/>
      <c r="M310" s="195"/>
      <c r="N310" s="196"/>
      <c r="O310" s="196"/>
      <c r="P310" s="196"/>
      <c r="Q310" s="196"/>
      <c r="R310" s="196"/>
      <c r="S310" s="196"/>
      <c r="T310" s="197"/>
      <c r="AT310" s="191" t="s">
        <v>179</v>
      </c>
      <c r="AU310" s="191" t="s">
        <v>86</v>
      </c>
      <c r="AV310" s="14" t="s">
        <v>86</v>
      </c>
      <c r="AW310" s="14" t="s">
        <v>32</v>
      </c>
      <c r="AX310" s="14" t="s">
        <v>84</v>
      </c>
      <c r="AY310" s="191" t="s">
        <v>170</v>
      </c>
    </row>
    <row r="311" spans="1:65" s="2" customFormat="1" ht="21.75" customHeight="1">
      <c r="A311" s="33"/>
      <c r="B311" s="167"/>
      <c r="C311" s="168" t="s">
        <v>640</v>
      </c>
      <c r="D311" s="168" t="s">
        <v>173</v>
      </c>
      <c r="E311" s="169" t="s">
        <v>1352</v>
      </c>
      <c r="F311" s="170" t="s">
        <v>1353</v>
      </c>
      <c r="G311" s="171" t="s">
        <v>493</v>
      </c>
      <c r="H311" s="172">
        <v>1</v>
      </c>
      <c r="I311" s="173"/>
      <c r="J311" s="174">
        <f>ROUND(I311*H311,2)</f>
        <v>0</v>
      </c>
      <c r="K311" s="175"/>
      <c r="L311" s="34"/>
      <c r="M311" s="176" t="s">
        <v>1</v>
      </c>
      <c r="N311" s="177" t="s">
        <v>42</v>
      </c>
      <c r="O311" s="59"/>
      <c r="P311" s="178">
        <f>O311*H311</f>
        <v>0</v>
      </c>
      <c r="Q311" s="178">
        <v>0</v>
      </c>
      <c r="R311" s="178">
        <f>Q311*H311</f>
        <v>0</v>
      </c>
      <c r="S311" s="178">
        <v>1.107E-2</v>
      </c>
      <c r="T311" s="179">
        <f>S311*H311</f>
        <v>1.107E-2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80" t="s">
        <v>273</v>
      </c>
      <c r="AT311" s="180" t="s">
        <v>173</v>
      </c>
      <c r="AU311" s="180" t="s">
        <v>86</v>
      </c>
      <c r="AY311" s="18" t="s">
        <v>170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18" t="s">
        <v>84</v>
      </c>
      <c r="BK311" s="181">
        <f>ROUND(I311*H311,2)</f>
        <v>0</v>
      </c>
      <c r="BL311" s="18" t="s">
        <v>273</v>
      </c>
      <c r="BM311" s="180" t="s">
        <v>1354</v>
      </c>
    </row>
    <row r="312" spans="1:65" s="14" customFormat="1" ht="10.199999999999999">
      <c r="B312" s="190"/>
      <c r="D312" s="183" t="s">
        <v>179</v>
      </c>
      <c r="E312" s="191" t="s">
        <v>1</v>
      </c>
      <c r="F312" s="192" t="s">
        <v>84</v>
      </c>
      <c r="H312" s="193">
        <v>1</v>
      </c>
      <c r="I312" s="194"/>
      <c r="L312" s="190"/>
      <c r="M312" s="195"/>
      <c r="N312" s="196"/>
      <c r="O312" s="196"/>
      <c r="P312" s="196"/>
      <c r="Q312" s="196"/>
      <c r="R312" s="196"/>
      <c r="S312" s="196"/>
      <c r="T312" s="197"/>
      <c r="AT312" s="191" t="s">
        <v>179</v>
      </c>
      <c r="AU312" s="191" t="s">
        <v>86</v>
      </c>
      <c r="AV312" s="14" t="s">
        <v>86</v>
      </c>
      <c r="AW312" s="14" t="s">
        <v>32</v>
      </c>
      <c r="AX312" s="14" t="s">
        <v>84</v>
      </c>
      <c r="AY312" s="191" t="s">
        <v>170</v>
      </c>
    </row>
    <row r="313" spans="1:65" s="2" customFormat="1" ht="16.5" customHeight="1">
      <c r="A313" s="33"/>
      <c r="B313" s="167"/>
      <c r="C313" s="168" t="s">
        <v>644</v>
      </c>
      <c r="D313" s="168" t="s">
        <v>173</v>
      </c>
      <c r="E313" s="169" t="s">
        <v>1355</v>
      </c>
      <c r="F313" s="170" t="s">
        <v>1356</v>
      </c>
      <c r="G313" s="171" t="s">
        <v>493</v>
      </c>
      <c r="H313" s="172">
        <v>6</v>
      </c>
      <c r="I313" s="173"/>
      <c r="J313" s="174">
        <f>ROUND(I313*H313,2)</f>
        <v>0</v>
      </c>
      <c r="K313" s="175"/>
      <c r="L313" s="34"/>
      <c r="M313" s="176" t="s">
        <v>1</v>
      </c>
      <c r="N313" s="177" t="s">
        <v>42</v>
      </c>
      <c r="O313" s="59"/>
      <c r="P313" s="178">
        <f>O313*H313</f>
        <v>0</v>
      </c>
      <c r="Q313" s="178">
        <v>0</v>
      </c>
      <c r="R313" s="178">
        <f>Q313*H313</f>
        <v>0</v>
      </c>
      <c r="S313" s="178">
        <v>1.9460000000000002E-2</v>
      </c>
      <c r="T313" s="179">
        <f>S313*H313</f>
        <v>0.11676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0" t="s">
        <v>273</v>
      </c>
      <c r="AT313" s="180" t="s">
        <v>173</v>
      </c>
      <c r="AU313" s="180" t="s">
        <v>86</v>
      </c>
      <c r="AY313" s="18" t="s">
        <v>170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18" t="s">
        <v>84</v>
      </c>
      <c r="BK313" s="181">
        <f>ROUND(I313*H313,2)</f>
        <v>0</v>
      </c>
      <c r="BL313" s="18" t="s">
        <v>273</v>
      </c>
      <c r="BM313" s="180" t="s">
        <v>1357</v>
      </c>
    </row>
    <row r="314" spans="1:65" s="14" customFormat="1" ht="10.199999999999999">
      <c r="B314" s="190"/>
      <c r="D314" s="183" t="s">
        <v>179</v>
      </c>
      <c r="E314" s="191" t="s">
        <v>1</v>
      </c>
      <c r="F314" s="192" t="s">
        <v>210</v>
      </c>
      <c r="H314" s="193">
        <v>6</v>
      </c>
      <c r="I314" s="194"/>
      <c r="L314" s="190"/>
      <c r="M314" s="195"/>
      <c r="N314" s="196"/>
      <c r="O314" s="196"/>
      <c r="P314" s="196"/>
      <c r="Q314" s="196"/>
      <c r="R314" s="196"/>
      <c r="S314" s="196"/>
      <c r="T314" s="197"/>
      <c r="AT314" s="191" t="s">
        <v>179</v>
      </c>
      <c r="AU314" s="191" t="s">
        <v>86</v>
      </c>
      <c r="AV314" s="14" t="s">
        <v>86</v>
      </c>
      <c r="AW314" s="14" t="s">
        <v>32</v>
      </c>
      <c r="AX314" s="14" t="s">
        <v>84</v>
      </c>
      <c r="AY314" s="191" t="s">
        <v>170</v>
      </c>
    </row>
    <row r="315" spans="1:65" s="2" customFormat="1" ht="21.75" customHeight="1">
      <c r="A315" s="33"/>
      <c r="B315" s="167"/>
      <c r="C315" s="168" t="s">
        <v>649</v>
      </c>
      <c r="D315" s="168" t="s">
        <v>173</v>
      </c>
      <c r="E315" s="169" t="s">
        <v>1358</v>
      </c>
      <c r="F315" s="170" t="s">
        <v>1359</v>
      </c>
      <c r="G315" s="171" t="s">
        <v>493</v>
      </c>
      <c r="H315" s="172">
        <v>6</v>
      </c>
      <c r="I315" s="173"/>
      <c r="J315" s="174">
        <f>ROUND(I315*H315,2)</f>
        <v>0</v>
      </c>
      <c r="K315" s="175"/>
      <c r="L315" s="34"/>
      <c r="M315" s="176" t="s">
        <v>1</v>
      </c>
      <c r="N315" s="177" t="s">
        <v>42</v>
      </c>
      <c r="O315" s="59"/>
      <c r="P315" s="178">
        <f>O315*H315</f>
        <v>0</v>
      </c>
      <c r="Q315" s="178">
        <v>2.1250000000000002E-2</v>
      </c>
      <c r="R315" s="178">
        <f>Q315*H315</f>
        <v>0.1275</v>
      </c>
      <c r="S315" s="178">
        <v>0</v>
      </c>
      <c r="T315" s="179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0" t="s">
        <v>273</v>
      </c>
      <c r="AT315" s="180" t="s">
        <v>173</v>
      </c>
      <c r="AU315" s="180" t="s">
        <v>86</v>
      </c>
      <c r="AY315" s="18" t="s">
        <v>170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18" t="s">
        <v>84</v>
      </c>
      <c r="BK315" s="181">
        <f>ROUND(I315*H315,2)</f>
        <v>0</v>
      </c>
      <c r="BL315" s="18" t="s">
        <v>273</v>
      </c>
      <c r="BM315" s="180" t="s">
        <v>1360</v>
      </c>
    </row>
    <row r="316" spans="1:65" s="14" customFormat="1" ht="10.199999999999999">
      <c r="B316" s="190"/>
      <c r="D316" s="183" t="s">
        <v>179</v>
      </c>
      <c r="E316" s="191" t="s">
        <v>1</v>
      </c>
      <c r="F316" s="192" t="s">
        <v>210</v>
      </c>
      <c r="H316" s="193">
        <v>6</v>
      </c>
      <c r="I316" s="194"/>
      <c r="L316" s="190"/>
      <c r="M316" s="195"/>
      <c r="N316" s="196"/>
      <c r="O316" s="196"/>
      <c r="P316" s="196"/>
      <c r="Q316" s="196"/>
      <c r="R316" s="196"/>
      <c r="S316" s="196"/>
      <c r="T316" s="197"/>
      <c r="AT316" s="191" t="s">
        <v>179</v>
      </c>
      <c r="AU316" s="191" t="s">
        <v>86</v>
      </c>
      <c r="AV316" s="14" t="s">
        <v>86</v>
      </c>
      <c r="AW316" s="14" t="s">
        <v>32</v>
      </c>
      <c r="AX316" s="14" t="s">
        <v>84</v>
      </c>
      <c r="AY316" s="191" t="s">
        <v>170</v>
      </c>
    </row>
    <row r="317" spans="1:65" s="2" customFormat="1" ht="16.5" customHeight="1">
      <c r="A317" s="33"/>
      <c r="B317" s="167"/>
      <c r="C317" s="168" t="s">
        <v>653</v>
      </c>
      <c r="D317" s="168" t="s">
        <v>173</v>
      </c>
      <c r="E317" s="169" t="s">
        <v>1361</v>
      </c>
      <c r="F317" s="170" t="s">
        <v>1362</v>
      </c>
      <c r="G317" s="171" t="s">
        <v>493</v>
      </c>
      <c r="H317" s="172">
        <v>7</v>
      </c>
      <c r="I317" s="173"/>
      <c r="J317" s="174">
        <f>ROUND(I317*H317,2)</f>
        <v>0</v>
      </c>
      <c r="K317" s="175"/>
      <c r="L317" s="34"/>
      <c r="M317" s="176" t="s">
        <v>1</v>
      </c>
      <c r="N317" s="177" t="s">
        <v>42</v>
      </c>
      <c r="O317" s="59"/>
      <c r="P317" s="178">
        <f>O317*H317</f>
        <v>0</v>
      </c>
      <c r="Q317" s="178">
        <v>0</v>
      </c>
      <c r="R317" s="178">
        <f>Q317*H317</f>
        <v>0</v>
      </c>
      <c r="S317" s="178">
        <v>8.7999999999999995E-2</v>
      </c>
      <c r="T317" s="179">
        <f>S317*H317</f>
        <v>0.61599999999999999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80" t="s">
        <v>273</v>
      </c>
      <c r="AT317" s="180" t="s">
        <v>173</v>
      </c>
      <c r="AU317" s="180" t="s">
        <v>86</v>
      </c>
      <c r="AY317" s="18" t="s">
        <v>170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8" t="s">
        <v>84</v>
      </c>
      <c r="BK317" s="181">
        <f>ROUND(I317*H317,2)</f>
        <v>0</v>
      </c>
      <c r="BL317" s="18" t="s">
        <v>273</v>
      </c>
      <c r="BM317" s="180" t="s">
        <v>1363</v>
      </c>
    </row>
    <row r="318" spans="1:65" s="14" customFormat="1" ht="10.199999999999999">
      <c r="B318" s="190"/>
      <c r="D318" s="183" t="s">
        <v>179</v>
      </c>
      <c r="E318" s="191" t="s">
        <v>1</v>
      </c>
      <c r="F318" s="192" t="s">
        <v>215</v>
      </c>
      <c r="H318" s="193">
        <v>7</v>
      </c>
      <c r="I318" s="194"/>
      <c r="L318" s="190"/>
      <c r="M318" s="195"/>
      <c r="N318" s="196"/>
      <c r="O318" s="196"/>
      <c r="P318" s="196"/>
      <c r="Q318" s="196"/>
      <c r="R318" s="196"/>
      <c r="S318" s="196"/>
      <c r="T318" s="197"/>
      <c r="AT318" s="191" t="s">
        <v>179</v>
      </c>
      <c r="AU318" s="191" t="s">
        <v>86</v>
      </c>
      <c r="AV318" s="14" t="s">
        <v>86</v>
      </c>
      <c r="AW318" s="14" t="s">
        <v>32</v>
      </c>
      <c r="AX318" s="14" t="s">
        <v>84</v>
      </c>
      <c r="AY318" s="191" t="s">
        <v>170</v>
      </c>
    </row>
    <row r="319" spans="1:65" s="2" customFormat="1" ht="21.75" customHeight="1">
      <c r="A319" s="33"/>
      <c r="B319" s="167"/>
      <c r="C319" s="168" t="s">
        <v>657</v>
      </c>
      <c r="D319" s="168" t="s">
        <v>173</v>
      </c>
      <c r="E319" s="169" t="s">
        <v>1364</v>
      </c>
      <c r="F319" s="170" t="s">
        <v>1365</v>
      </c>
      <c r="G319" s="171" t="s">
        <v>493</v>
      </c>
      <c r="H319" s="172">
        <v>3</v>
      </c>
      <c r="I319" s="173"/>
      <c r="J319" s="174">
        <f>ROUND(I319*H319,2)</f>
        <v>0</v>
      </c>
      <c r="K319" s="175"/>
      <c r="L319" s="34"/>
      <c r="M319" s="176" t="s">
        <v>1</v>
      </c>
      <c r="N319" s="177" t="s">
        <v>42</v>
      </c>
      <c r="O319" s="59"/>
      <c r="P319" s="178">
        <f>O319*H319</f>
        <v>0</v>
      </c>
      <c r="Q319" s="178">
        <v>3.4860000000000002E-2</v>
      </c>
      <c r="R319" s="178">
        <f>Q319*H319</f>
        <v>0.10458000000000001</v>
      </c>
      <c r="S319" s="178">
        <v>0</v>
      </c>
      <c r="T319" s="179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0" t="s">
        <v>273</v>
      </c>
      <c r="AT319" s="180" t="s">
        <v>173</v>
      </c>
      <c r="AU319" s="180" t="s">
        <v>86</v>
      </c>
      <c r="AY319" s="18" t="s">
        <v>170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18" t="s">
        <v>84</v>
      </c>
      <c r="BK319" s="181">
        <f>ROUND(I319*H319,2)</f>
        <v>0</v>
      </c>
      <c r="BL319" s="18" t="s">
        <v>273</v>
      </c>
      <c r="BM319" s="180" t="s">
        <v>1366</v>
      </c>
    </row>
    <row r="320" spans="1:65" s="14" customFormat="1" ht="10.199999999999999">
      <c r="B320" s="190"/>
      <c r="D320" s="183" t="s">
        <v>179</v>
      </c>
      <c r="E320" s="191" t="s">
        <v>1</v>
      </c>
      <c r="F320" s="192" t="s">
        <v>171</v>
      </c>
      <c r="H320" s="193">
        <v>3</v>
      </c>
      <c r="I320" s="194"/>
      <c r="L320" s="190"/>
      <c r="M320" s="195"/>
      <c r="N320" s="196"/>
      <c r="O320" s="196"/>
      <c r="P320" s="196"/>
      <c r="Q320" s="196"/>
      <c r="R320" s="196"/>
      <c r="S320" s="196"/>
      <c r="T320" s="197"/>
      <c r="AT320" s="191" t="s">
        <v>179</v>
      </c>
      <c r="AU320" s="191" t="s">
        <v>86</v>
      </c>
      <c r="AV320" s="14" t="s">
        <v>86</v>
      </c>
      <c r="AW320" s="14" t="s">
        <v>32</v>
      </c>
      <c r="AX320" s="14" t="s">
        <v>84</v>
      </c>
      <c r="AY320" s="191" t="s">
        <v>170</v>
      </c>
    </row>
    <row r="321" spans="1:65" s="2" customFormat="1" ht="21.75" customHeight="1">
      <c r="A321" s="33"/>
      <c r="B321" s="167"/>
      <c r="C321" s="168" t="s">
        <v>661</v>
      </c>
      <c r="D321" s="168" t="s">
        <v>173</v>
      </c>
      <c r="E321" s="169" t="s">
        <v>1367</v>
      </c>
      <c r="F321" s="170" t="s">
        <v>1368</v>
      </c>
      <c r="G321" s="171" t="s">
        <v>493</v>
      </c>
      <c r="H321" s="172">
        <v>2</v>
      </c>
      <c r="I321" s="173"/>
      <c r="J321" s="174">
        <f>ROUND(I321*H321,2)</f>
        <v>0</v>
      </c>
      <c r="K321" s="175"/>
      <c r="L321" s="34"/>
      <c r="M321" s="176" t="s">
        <v>1</v>
      </c>
      <c r="N321" s="177" t="s">
        <v>42</v>
      </c>
      <c r="O321" s="59"/>
      <c r="P321" s="178">
        <f>O321*H321</f>
        <v>0</v>
      </c>
      <c r="Q321" s="178">
        <v>3.5810000000000002E-2</v>
      </c>
      <c r="R321" s="178">
        <f>Q321*H321</f>
        <v>7.1620000000000003E-2</v>
      </c>
      <c r="S321" s="178">
        <v>0</v>
      </c>
      <c r="T321" s="179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0" t="s">
        <v>273</v>
      </c>
      <c r="AT321" s="180" t="s">
        <v>173</v>
      </c>
      <c r="AU321" s="180" t="s">
        <v>86</v>
      </c>
      <c r="AY321" s="18" t="s">
        <v>170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18" t="s">
        <v>84</v>
      </c>
      <c r="BK321" s="181">
        <f>ROUND(I321*H321,2)</f>
        <v>0</v>
      </c>
      <c r="BL321" s="18" t="s">
        <v>273</v>
      </c>
      <c r="BM321" s="180" t="s">
        <v>1369</v>
      </c>
    </row>
    <row r="322" spans="1:65" s="14" customFormat="1" ht="10.199999999999999">
      <c r="B322" s="190"/>
      <c r="D322" s="183" t="s">
        <v>179</v>
      </c>
      <c r="E322" s="191" t="s">
        <v>1</v>
      </c>
      <c r="F322" s="192" t="s">
        <v>86</v>
      </c>
      <c r="H322" s="193">
        <v>2</v>
      </c>
      <c r="I322" s="194"/>
      <c r="L322" s="190"/>
      <c r="M322" s="195"/>
      <c r="N322" s="196"/>
      <c r="O322" s="196"/>
      <c r="P322" s="196"/>
      <c r="Q322" s="196"/>
      <c r="R322" s="196"/>
      <c r="S322" s="196"/>
      <c r="T322" s="197"/>
      <c r="AT322" s="191" t="s">
        <v>179</v>
      </c>
      <c r="AU322" s="191" t="s">
        <v>86</v>
      </c>
      <c r="AV322" s="14" t="s">
        <v>86</v>
      </c>
      <c r="AW322" s="14" t="s">
        <v>32</v>
      </c>
      <c r="AX322" s="14" t="s">
        <v>84</v>
      </c>
      <c r="AY322" s="191" t="s">
        <v>170</v>
      </c>
    </row>
    <row r="323" spans="1:65" s="2" customFormat="1" ht="21.75" customHeight="1">
      <c r="A323" s="33"/>
      <c r="B323" s="167"/>
      <c r="C323" s="168" t="s">
        <v>665</v>
      </c>
      <c r="D323" s="168" t="s">
        <v>173</v>
      </c>
      <c r="E323" s="169" t="s">
        <v>1370</v>
      </c>
      <c r="F323" s="170" t="s">
        <v>1371</v>
      </c>
      <c r="G323" s="171" t="s">
        <v>493</v>
      </c>
      <c r="H323" s="172">
        <v>2</v>
      </c>
      <c r="I323" s="173"/>
      <c r="J323" s="174">
        <f>ROUND(I323*H323,2)</f>
        <v>0</v>
      </c>
      <c r="K323" s="175"/>
      <c r="L323" s="34"/>
      <c r="M323" s="176" t="s">
        <v>1</v>
      </c>
      <c r="N323" s="177" t="s">
        <v>42</v>
      </c>
      <c r="O323" s="59"/>
      <c r="P323" s="178">
        <f>O323*H323</f>
        <v>0</v>
      </c>
      <c r="Q323" s="178">
        <v>3.9629999999999999E-2</v>
      </c>
      <c r="R323" s="178">
        <f>Q323*H323</f>
        <v>7.9259999999999997E-2</v>
      </c>
      <c r="S323" s="178">
        <v>0</v>
      </c>
      <c r="T323" s="179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0" t="s">
        <v>273</v>
      </c>
      <c r="AT323" s="180" t="s">
        <v>173</v>
      </c>
      <c r="AU323" s="180" t="s">
        <v>86</v>
      </c>
      <c r="AY323" s="18" t="s">
        <v>170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8" t="s">
        <v>84</v>
      </c>
      <c r="BK323" s="181">
        <f>ROUND(I323*H323,2)</f>
        <v>0</v>
      </c>
      <c r="BL323" s="18" t="s">
        <v>273</v>
      </c>
      <c r="BM323" s="180" t="s">
        <v>1372</v>
      </c>
    </row>
    <row r="324" spans="1:65" s="14" customFormat="1" ht="10.199999999999999">
      <c r="B324" s="190"/>
      <c r="D324" s="183" t="s">
        <v>179</v>
      </c>
      <c r="E324" s="191" t="s">
        <v>1</v>
      </c>
      <c r="F324" s="192" t="s">
        <v>86</v>
      </c>
      <c r="H324" s="193">
        <v>2</v>
      </c>
      <c r="I324" s="194"/>
      <c r="L324" s="190"/>
      <c r="M324" s="195"/>
      <c r="N324" s="196"/>
      <c r="O324" s="196"/>
      <c r="P324" s="196"/>
      <c r="Q324" s="196"/>
      <c r="R324" s="196"/>
      <c r="S324" s="196"/>
      <c r="T324" s="197"/>
      <c r="AT324" s="191" t="s">
        <v>179</v>
      </c>
      <c r="AU324" s="191" t="s">
        <v>86</v>
      </c>
      <c r="AV324" s="14" t="s">
        <v>86</v>
      </c>
      <c r="AW324" s="14" t="s">
        <v>32</v>
      </c>
      <c r="AX324" s="14" t="s">
        <v>84</v>
      </c>
      <c r="AY324" s="191" t="s">
        <v>170</v>
      </c>
    </row>
    <row r="325" spans="1:65" s="2" customFormat="1" ht="21.75" customHeight="1">
      <c r="A325" s="33"/>
      <c r="B325" s="167"/>
      <c r="C325" s="168" t="s">
        <v>669</v>
      </c>
      <c r="D325" s="168" t="s">
        <v>173</v>
      </c>
      <c r="E325" s="169" t="s">
        <v>1373</v>
      </c>
      <c r="F325" s="170" t="s">
        <v>1374</v>
      </c>
      <c r="G325" s="171" t="s">
        <v>493</v>
      </c>
      <c r="H325" s="172">
        <v>1</v>
      </c>
      <c r="I325" s="173"/>
      <c r="J325" s="174">
        <f>ROUND(I325*H325,2)</f>
        <v>0</v>
      </c>
      <c r="K325" s="175"/>
      <c r="L325" s="34"/>
      <c r="M325" s="176" t="s">
        <v>1</v>
      </c>
      <c r="N325" s="177" t="s">
        <v>42</v>
      </c>
      <c r="O325" s="59"/>
      <c r="P325" s="178">
        <f>O325*H325</f>
        <v>0</v>
      </c>
      <c r="Q325" s="178">
        <v>3.4509999999999999E-2</v>
      </c>
      <c r="R325" s="178">
        <f>Q325*H325</f>
        <v>3.4509999999999999E-2</v>
      </c>
      <c r="S325" s="178">
        <v>0</v>
      </c>
      <c r="T325" s="179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0" t="s">
        <v>273</v>
      </c>
      <c r="AT325" s="180" t="s">
        <v>173</v>
      </c>
      <c r="AU325" s="180" t="s">
        <v>86</v>
      </c>
      <c r="AY325" s="18" t="s">
        <v>170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18" t="s">
        <v>84</v>
      </c>
      <c r="BK325" s="181">
        <f>ROUND(I325*H325,2)</f>
        <v>0</v>
      </c>
      <c r="BL325" s="18" t="s">
        <v>273</v>
      </c>
      <c r="BM325" s="180" t="s">
        <v>1375</v>
      </c>
    </row>
    <row r="326" spans="1:65" s="14" customFormat="1" ht="10.199999999999999">
      <c r="B326" s="190"/>
      <c r="D326" s="183" t="s">
        <v>179</v>
      </c>
      <c r="E326" s="191" t="s">
        <v>1</v>
      </c>
      <c r="F326" s="192" t="s">
        <v>84</v>
      </c>
      <c r="H326" s="193">
        <v>1</v>
      </c>
      <c r="I326" s="194"/>
      <c r="L326" s="190"/>
      <c r="M326" s="195"/>
      <c r="N326" s="196"/>
      <c r="O326" s="196"/>
      <c r="P326" s="196"/>
      <c r="Q326" s="196"/>
      <c r="R326" s="196"/>
      <c r="S326" s="196"/>
      <c r="T326" s="197"/>
      <c r="AT326" s="191" t="s">
        <v>179</v>
      </c>
      <c r="AU326" s="191" t="s">
        <v>86</v>
      </c>
      <c r="AV326" s="14" t="s">
        <v>86</v>
      </c>
      <c r="AW326" s="14" t="s">
        <v>32</v>
      </c>
      <c r="AX326" s="14" t="s">
        <v>84</v>
      </c>
      <c r="AY326" s="191" t="s">
        <v>170</v>
      </c>
    </row>
    <row r="327" spans="1:65" s="2" customFormat="1" ht="21.75" customHeight="1">
      <c r="A327" s="33"/>
      <c r="B327" s="167"/>
      <c r="C327" s="168" t="s">
        <v>673</v>
      </c>
      <c r="D327" s="168" t="s">
        <v>173</v>
      </c>
      <c r="E327" s="169" t="s">
        <v>1376</v>
      </c>
      <c r="F327" s="170" t="s">
        <v>1377</v>
      </c>
      <c r="G327" s="171" t="s">
        <v>493</v>
      </c>
      <c r="H327" s="172">
        <v>2</v>
      </c>
      <c r="I327" s="173"/>
      <c r="J327" s="174">
        <f>ROUND(I327*H327,2)</f>
        <v>0</v>
      </c>
      <c r="K327" s="175"/>
      <c r="L327" s="34"/>
      <c r="M327" s="176" t="s">
        <v>1</v>
      </c>
      <c r="N327" s="177" t="s">
        <v>42</v>
      </c>
      <c r="O327" s="59"/>
      <c r="P327" s="178">
        <f>O327*H327</f>
        <v>0</v>
      </c>
      <c r="Q327" s="178">
        <v>2.7359999999999999E-2</v>
      </c>
      <c r="R327" s="178">
        <f>Q327*H327</f>
        <v>5.4719999999999998E-2</v>
      </c>
      <c r="S327" s="178">
        <v>0</v>
      </c>
      <c r="T327" s="179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0" t="s">
        <v>273</v>
      </c>
      <c r="AT327" s="180" t="s">
        <v>173</v>
      </c>
      <c r="AU327" s="180" t="s">
        <v>86</v>
      </c>
      <c r="AY327" s="18" t="s">
        <v>170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18" t="s">
        <v>84</v>
      </c>
      <c r="BK327" s="181">
        <f>ROUND(I327*H327,2)</f>
        <v>0</v>
      </c>
      <c r="BL327" s="18" t="s">
        <v>273</v>
      </c>
      <c r="BM327" s="180" t="s">
        <v>1378</v>
      </c>
    </row>
    <row r="328" spans="1:65" s="14" customFormat="1" ht="10.199999999999999">
      <c r="B328" s="190"/>
      <c r="D328" s="183" t="s">
        <v>179</v>
      </c>
      <c r="E328" s="191" t="s">
        <v>1</v>
      </c>
      <c r="F328" s="192" t="s">
        <v>86</v>
      </c>
      <c r="H328" s="193">
        <v>2</v>
      </c>
      <c r="I328" s="194"/>
      <c r="L328" s="190"/>
      <c r="M328" s="195"/>
      <c r="N328" s="196"/>
      <c r="O328" s="196"/>
      <c r="P328" s="196"/>
      <c r="Q328" s="196"/>
      <c r="R328" s="196"/>
      <c r="S328" s="196"/>
      <c r="T328" s="197"/>
      <c r="AT328" s="191" t="s">
        <v>179</v>
      </c>
      <c r="AU328" s="191" t="s">
        <v>86</v>
      </c>
      <c r="AV328" s="14" t="s">
        <v>86</v>
      </c>
      <c r="AW328" s="14" t="s">
        <v>32</v>
      </c>
      <c r="AX328" s="14" t="s">
        <v>84</v>
      </c>
      <c r="AY328" s="191" t="s">
        <v>170</v>
      </c>
    </row>
    <row r="329" spans="1:65" s="2" customFormat="1" ht="21.75" customHeight="1">
      <c r="A329" s="33"/>
      <c r="B329" s="167"/>
      <c r="C329" s="168" t="s">
        <v>677</v>
      </c>
      <c r="D329" s="168" t="s">
        <v>173</v>
      </c>
      <c r="E329" s="169" t="s">
        <v>1379</v>
      </c>
      <c r="F329" s="170" t="s">
        <v>1380</v>
      </c>
      <c r="G329" s="171" t="s">
        <v>493</v>
      </c>
      <c r="H329" s="172">
        <v>3</v>
      </c>
      <c r="I329" s="173"/>
      <c r="J329" s="174">
        <f>ROUND(I329*H329,2)</f>
        <v>0</v>
      </c>
      <c r="K329" s="175"/>
      <c r="L329" s="34"/>
      <c r="M329" s="176" t="s">
        <v>1</v>
      </c>
      <c r="N329" s="177" t="s">
        <v>42</v>
      </c>
      <c r="O329" s="59"/>
      <c r="P329" s="178">
        <f>O329*H329</f>
        <v>0</v>
      </c>
      <c r="Q329" s="178">
        <v>3.2370000000000003E-2</v>
      </c>
      <c r="R329" s="178">
        <f>Q329*H329</f>
        <v>9.7110000000000002E-2</v>
      </c>
      <c r="S329" s="178">
        <v>0</v>
      </c>
      <c r="T329" s="179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80" t="s">
        <v>273</v>
      </c>
      <c r="AT329" s="180" t="s">
        <v>173</v>
      </c>
      <c r="AU329" s="180" t="s">
        <v>86</v>
      </c>
      <c r="AY329" s="18" t="s">
        <v>170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18" t="s">
        <v>84</v>
      </c>
      <c r="BK329" s="181">
        <f>ROUND(I329*H329,2)</f>
        <v>0</v>
      </c>
      <c r="BL329" s="18" t="s">
        <v>273</v>
      </c>
      <c r="BM329" s="180" t="s">
        <v>1381</v>
      </c>
    </row>
    <row r="330" spans="1:65" s="14" customFormat="1" ht="10.199999999999999">
      <c r="B330" s="190"/>
      <c r="D330" s="183" t="s">
        <v>179</v>
      </c>
      <c r="E330" s="191" t="s">
        <v>1</v>
      </c>
      <c r="F330" s="192" t="s">
        <v>171</v>
      </c>
      <c r="H330" s="193">
        <v>3</v>
      </c>
      <c r="I330" s="194"/>
      <c r="L330" s="190"/>
      <c r="M330" s="195"/>
      <c r="N330" s="196"/>
      <c r="O330" s="196"/>
      <c r="P330" s="196"/>
      <c r="Q330" s="196"/>
      <c r="R330" s="196"/>
      <c r="S330" s="196"/>
      <c r="T330" s="197"/>
      <c r="AT330" s="191" t="s">
        <v>179</v>
      </c>
      <c r="AU330" s="191" t="s">
        <v>86</v>
      </c>
      <c r="AV330" s="14" t="s">
        <v>86</v>
      </c>
      <c r="AW330" s="14" t="s">
        <v>32</v>
      </c>
      <c r="AX330" s="14" t="s">
        <v>84</v>
      </c>
      <c r="AY330" s="191" t="s">
        <v>170</v>
      </c>
    </row>
    <row r="331" spans="1:65" s="2" customFormat="1" ht="21.75" customHeight="1">
      <c r="A331" s="33"/>
      <c r="B331" s="167"/>
      <c r="C331" s="168" t="s">
        <v>681</v>
      </c>
      <c r="D331" s="168" t="s">
        <v>173</v>
      </c>
      <c r="E331" s="169" t="s">
        <v>1382</v>
      </c>
      <c r="F331" s="170" t="s">
        <v>1383</v>
      </c>
      <c r="G331" s="171" t="s">
        <v>493</v>
      </c>
      <c r="H331" s="172">
        <v>2</v>
      </c>
      <c r="I331" s="173"/>
      <c r="J331" s="174">
        <f>ROUND(I331*H331,2)</f>
        <v>0</v>
      </c>
      <c r="K331" s="175"/>
      <c r="L331" s="34"/>
      <c r="M331" s="176" t="s">
        <v>1</v>
      </c>
      <c r="N331" s="177" t="s">
        <v>42</v>
      </c>
      <c r="O331" s="59"/>
      <c r="P331" s="178">
        <f>O331*H331</f>
        <v>0</v>
      </c>
      <c r="Q331" s="178">
        <v>4.2389999999999997E-2</v>
      </c>
      <c r="R331" s="178">
        <f>Q331*H331</f>
        <v>8.4779999999999994E-2</v>
      </c>
      <c r="S331" s="178">
        <v>0</v>
      </c>
      <c r="T331" s="179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80" t="s">
        <v>273</v>
      </c>
      <c r="AT331" s="180" t="s">
        <v>173</v>
      </c>
      <c r="AU331" s="180" t="s">
        <v>86</v>
      </c>
      <c r="AY331" s="18" t="s">
        <v>170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18" t="s">
        <v>84</v>
      </c>
      <c r="BK331" s="181">
        <f>ROUND(I331*H331,2)</f>
        <v>0</v>
      </c>
      <c r="BL331" s="18" t="s">
        <v>273</v>
      </c>
      <c r="BM331" s="180" t="s">
        <v>1384</v>
      </c>
    </row>
    <row r="332" spans="1:65" s="14" customFormat="1" ht="10.199999999999999">
      <c r="B332" s="190"/>
      <c r="D332" s="183" t="s">
        <v>179</v>
      </c>
      <c r="E332" s="191" t="s">
        <v>1</v>
      </c>
      <c r="F332" s="192" t="s">
        <v>86</v>
      </c>
      <c r="H332" s="193">
        <v>2</v>
      </c>
      <c r="I332" s="194"/>
      <c r="L332" s="190"/>
      <c r="M332" s="195"/>
      <c r="N332" s="196"/>
      <c r="O332" s="196"/>
      <c r="P332" s="196"/>
      <c r="Q332" s="196"/>
      <c r="R332" s="196"/>
      <c r="S332" s="196"/>
      <c r="T332" s="197"/>
      <c r="AT332" s="191" t="s">
        <v>179</v>
      </c>
      <c r="AU332" s="191" t="s">
        <v>86</v>
      </c>
      <c r="AV332" s="14" t="s">
        <v>86</v>
      </c>
      <c r="AW332" s="14" t="s">
        <v>32</v>
      </c>
      <c r="AX332" s="14" t="s">
        <v>84</v>
      </c>
      <c r="AY332" s="191" t="s">
        <v>170</v>
      </c>
    </row>
    <row r="333" spans="1:65" s="2" customFormat="1" ht="33" customHeight="1">
      <c r="A333" s="33"/>
      <c r="B333" s="167"/>
      <c r="C333" s="168" t="s">
        <v>685</v>
      </c>
      <c r="D333" s="168" t="s">
        <v>173</v>
      </c>
      <c r="E333" s="169" t="s">
        <v>1385</v>
      </c>
      <c r="F333" s="170" t="s">
        <v>1386</v>
      </c>
      <c r="G333" s="171" t="s">
        <v>493</v>
      </c>
      <c r="H333" s="172">
        <v>1</v>
      </c>
      <c r="I333" s="173"/>
      <c r="J333" s="174">
        <f>ROUND(I333*H333,2)</f>
        <v>0</v>
      </c>
      <c r="K333" s="175"/>
      <c r="L333" s="34"/>
      <c r="M333" s="176" t="s">
        <v>1</v>
      </c>
      <c r="N333" s="177" t="s">
        <v>42</v>
      </c>
      <c r="O333" s="59"/>
      <c r="P333" s="178">
        <f>O333*H333</f>
        <v>0</v>
      </c>
      <c r="Q333" s="178">
        <v>5.5390000000000002E-2</v>
      </c>
      <c r="R333" s="178">
        <f>Q333*H333</f>
        <v>5.5390000000000002E-2</v>
      </c>
      <c r="S333" s="178">
        <v>0</v>
      </c>
      <c r="T333" s="179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0" t="s">
        <v>273</v>
      </c>
      <c r="AT333" s="180" t="s">
        <v>173</v>
      </c>
      <c r="AU333" s="180" t="s">
        <v>86</v>
      </c>
      <c r="AY333" s="18" t="s">
        <v>170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18" t="s">
        <v>84</v>
      </c>
      <c r="BK333" s="181">
        <f>ROUND(I333*H333,2)</f>
        <v>0</v>
      </c>
      <c r="BL333" s="18" t="s">
        <v>273</v>
      </c>
      <c r="BM333" s="180" t="s">
        <v>1387</v>
      </c>
    </row>
    <row r="334" spans="1:65" s="14" customFormat="1" ht="10.199999999999999">
      <c r="B334" s="190"/>
      <c r="D334" s="183" t="s">
        <v>179</v>
      </c>
      <c r="E334" s="191" t="s">
        <v>1</v>
      </c>
      <c r="F334" s="192" t="s">
        <v>84</v>
      </c>
      <c r="H334" s="193">
        <v>1</v>
      </c>
      <c r="I334" s="194"/>
      <c r="L334" s="190"/>
      <c r="M334" s="195"/>
      <c r="N334" s="196"/>
      <c r="O334" s="196"/>
      <c r="P334" s="196"/>
      <c r="Q334" s="196"/>
      <c r="R334" s="196"/>
      <c r="S334" s="196"/>
      <c r="T334" s="197"/>
      <c r="AT334" s="191" t="s">
        <v>179</v>
      </c>
      <c r="AU334" s="191" t="s">
        <v>86</v>
      </c>
      <c r="AV334" s="14" t="s">
        <v>86</v>
      </c>
      <c r="AW334" s="14" t="s">
        <v>32</v>
      </c>
      <c r="AX334" s="14" t="s">
        <v>84</v>
      </c>
      <c r="AY334" s="191" t="s">
        <v>170</v>
      </c>
    </row>
    <row r="335" spans="1:65" s="2" customFormat="1" ht="16.5" customHeight="1">
      <c r="A335" s="33"/>
      <c r="B335" s="167"/>
      <c r="C335" s="168" t="s">
        <v>689</v>
      </c>
      <c r="D335" s="168" t="s">
        <v>173</v>
      </c>
      <c r="E335" s="169" t="s">
        <v>1388</v>
      </c>
      <c r="F335" s="170" t="s">
        <v>1389</v>
      </c>
      <c r="G335" s="171" t="s">
        <v>493</v>
      </c>
      <c r="H335" s="172">
        <v>1</v>
      </c>
      <c r="I335" s="173"/>
      <c r="J335" s="174">
        <f>ROUND(I335*H335,2)</f>
        <v>0</v>
      </c>
      <c r="K335" s="175"/>
      <c r="L335" s="34"/>
      <c r="M335" s="176" t="s">
        <v>1</v>
      </c>
      <c r="N335" s="177" t="s">
        <v>42</v>
      </c>
      <c r="O335" s="59"/>
      <c r="P335" s="178">
        <f>O335*H335</f>
        <v>0</v>
      </c>
      <c r="Q335" s="178">
        <v>0</v>
      </c>
      <c r="R335" s="178">
        <f>Q335*H335</f>
        <v>0</v>
      </c>
      <c r="S335" s="178">
        <v>3.4700000000000002E-2</v>
      </c>
      <c r="T335" s="179">
        <f>S335*H335</f>
        <v>3.4700000000000002E-2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0" t="s">
        <v>273</v>
      </c>
      <c r="AT335" s="180" t="s">
        <v>173</v>
      </c>
      <c r="AU335" s="180" t="s">
        <v>86</v>
      </c>
      <c r="AY335" s="18" t="s">
        <v>170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18" t="s">
        <v>84</v>
      </c>
      <c r="BK335" s="181">
        <f>ROUND(I335*H335,2)</f>
        <v>0</v>
      </c>
      <c r="BL335" s="18" t="s">
        <v>273</v>
      </c>
      <c r="BM335" s="180" t="s">
        <v>1390</v>
      </c>
    </row>
    <row r="336" spans="1:65" s="14" customFormat="1" ht="10.199999999999999">
      <c r="B336" s="190"/>
      <c r="D336" s="183" t="s">
        <v>179</v>
      </c>
      <c r="E336" s="191" t="s">
        <v>1</v>
      </c>
      <c r="F336" s="192" t="s">
        <v>84</v>
      </c>
      <c r="H336" s="193">
        <v>1</v>
      </c>
      <c r="I336" s="194"/>
      <c r="L336" s="190"/>
      <c r="M336" s="195"/>
      <c r="N336" s="196"/>
      <c r="O336" s="196"/>
      <c r="P336" s="196"/>
      <c r="Q336" s="196"/>
      <c r="R336" s="196"/>
      <c r="S336" s="196"/>
      <c r="T336" s="197"/>
      <c r="AT336" s="191" t="s">
        <v>179</v>
      </c>
      <c r="AU336" s="191" t="s">
        <v>86</v>
      </c>
      <c r="AV336" s="14" t="s">
        <v>86</v>
      </c>
      <c r="AW336" s="14" t="s">
        <v>32</v>
      </c>
      <c r="AX336" s="14" t="s">
        <v>84</v>
      </c>
      <c r="AY336" s="191" t="s">
        <v>170</v>
      </c>
    </row>
    <row r="337" spans="1:65" s="2" customFormat="1" ht="21.75" customHeight="1">
      <c r="A337" s="33"/>
      <c r="B337" s="167"/>
      <c r="C337" s="168" t="s">
        <v>693</v>
      </c>
      <c r="D337" s="168" t="s">
        <v>173</v>
      </c>
      <c r="E337" s="169" t="s">
        <v>1391</v>
      </c>
      <c r="F337" s="170" t="s">
        <v>1392</v>
      </c>
      <c r="G337" s="171" t="s">
        <v>190</v>
      </c>
      <c r="H337" s="172">
        <v>0.93899999999999995</v>
      </c>
      <c r="I337" s="173"/>
      <c r="J337" s="174">
        <f>ROUND(I337*H337,2)</f>
        <v>0</v>
      </c>
      <c r="K337" s="175"/>
      <c r="L337" s="34"/>
      <c r="M337" s="176" t="s">
        <v>1</v>
      </c>
      <c r="N337" s="177" t="s">
        <v>42</v>
      </c>
      <c r="O337" s="59"/>
      <c r="P337" s="178">
        <f>O337*H337</f>
        <v>0</v>
      </c>
      <c r="Q337" s="178">
        <v>0</v>
      </c>
      <c r="R337" s="178">
        <f>Q337*H337</f>
        <v>0</v>
      </c>
      <c r="S337" s="178">
        <v>0</v>
      </c>
      <c r="T337" s="179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0" t="s">
        <v>273</v>
      </c>
      <c r="AT337" s="180" t="s">
        <v>173</v>
      </c>
      <c r="AU337" s="180" t="s">
        <v>86</v>
      </c>
      <c r="AY337" s="18" t="s">
        <v>170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18" t="s">
        <v>84</v>
      </c>
      <c r="BK337" s="181">
        <f>ROUND(I337*H337,2)</f>
        <v>0</v>
      </c>
      <c r="BL337" s="18" t="s">
        <v>273</v>
      </c>
      <c r="BM337" s="180" t="s">
        <v>1393</v>
      </c>
    </row>
    <row r="338" spans="1:65" s="2" customFormat="1" ht="21.75" customHeight="1">
      <c r="A338" s="33"/>
      <c r="B338" s="167"/>
      <c r="C338" s="168" t="s">
        <v>698</v>
      </c>
      <c r="D338" s="168" t="s">
        <v>173</v>
      </c>
      <c r="E338" s="169" t="s">
        <v>1394</v>
      </c>
      <c r="F338" s="170" t="s">
        <v>1395</v>
      </c>
      <c r="G338" s="171" t="s">
        <v>493</v>
      </c>
      <c r="H338" s="172">
        <v>13</v>
      </c>
      <c r="I338" s="173"/>
      <c r="J338" s="174">
        <f>ROUND(I338*H338,2)</f>
        <v>0</v>
      </c>
      <c r="K338" s="175"/>
      <c r="L338" s="34"/>
      <c r="M338" s="176" t="s">
        <v>1</v>
      </c>
      <c r="N338" s="177" t="s">
        <v>42</v>
      </c>
      <c r="O338" s="59"/>
      <c r="P338" s="178">
        <f>O338*H338</f>
        <v>0</v>
      </c>
      <c r="Q338" s="178">
        <v>2.9999999999999997E-4</v>
      </c>
      <c r="R338" s="178">
        <f>Q338*H338</f>
        <v>3.8999999999999998E-3</v>
      </c>
      <c r="S338" s="178">
        <v>0</v>
      </c>
      <c r="T338" s="179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0" t="s">
        <v>273</v>
      </c>
      <c r="AT338" s="180" t="s">
        <v>173</v>
      </c>
      <c r="AU338" s="180" t="s">
        <v>86</v>
      </c>
      <c r="AY338" s="18" t="s">
        <v>170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18" t="s">
        <v>84</v>
      </c>
      <c r="BK338" s="181">
        <f>ROUND(I338*H338,2)</f>
        <v>0</v>
      </c>
      <c r="BL338" s="18" t="s">
        <v>273</v>
      </c>
      <c r="BM338" s="180" t="s">
        <v>1396</v>
      </c>
    </row>
    <row r="339" spans="1:65" s="14" customFormat="1" ht="10.199999999999999">
      <c r="B339" s="190"/>
      <c r="D339" s="183" t="s">
        <v>179</v>
      </c>
      <c r="E339" s="191" t="s">
        <v>1</v>
      </c>
      <c r="F339" s="192" t="s">
        <v>1397</v>
      </c>
      <c r="H339" s="193">
        <v>13</v>
      </c>
      <c r="I339" s="194"/>
      <c r="L339" s="190"/>
      <c r="M339" s="195"/>
      <c r="N339" s="196"/>
      <c r="O339" s="196"/>
      <c r="P339" s="196"/>
      <c r="Q339" s="196"/>
      <c r="R339" s="196"/>
      <c r="S339" s="196"/>
      <c r="T339" s="197"/>
      <c r="AT339" s="191" t="s">
        <v>179</v>
      </c>
      <c r="AU339" s="191" t="s">
        <v>86</v>
      </c>
      <c r="AV339" s="14" t="s">
        <v>86</v>
      </c>
      <c r="AW339" s="14" t="s">
        <v>32</v>
      </c>
      <c r="AX339" s="14" t="s">
        <v>84</v>
      </c>
      <c r="AY339" s="191" t="s">
        <v>170</v>
      </c>
    </row>
    <row r="340" spans="1:65" s="2" customFormat="1" ht="21.75" customHeight="1">
      <c r="A340" s="33"/>
      <c r="B340" s="167"/>
      <c r="C340" s="206" t="s">
        <v>702</v>
      </c>
      <c r="D340" s="206" t="s">
        <v>199</v>
      </c>
      <c r="E340" s="207" t="s">
        <v>1398</v>
      </c>
      <c r="F340" s="208" t="s">
        <v>1399</v>
      </c>
      <c r="G340" s="209" t="s">
        <v>244</v>
      </c>
      <c r="H340" s="210">
        <v>13</v>
      </c>
      <c r="I340" s="211"/>
      <c r="J340" s="212">
        <f>ROUND(I340*H340,2)</f>
        <v>0</v>
      </c>
      <c r="K340" s="213"/>
      <c r="L340" s="214"/>
      <c r="M340" s="215" t="s">
        <v>1</v>
      </c>
      <c r="N340" s="216" t="s">
        <v>42</v>
      </c>
      <c r="O340" s="59"/>
      <c r="P340" s="178">
        <f>O340*H340</f>
        <v>0</v>
      </c>
      <c r="Q340" s="178">
        <v>2.0000000000000001E-4</v>
      </c>
      <c r="R340" s="178">
        <f>Q340*H340</f>
        <v>2.6000000000000003E-3</v>
      </c>
      <c r="S340" s="178">
        <v>0</v>
      </c>
      <c r="T340" s="179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0" t="s">
        <v>355</v>
      </c>
      <c r="AT340" s="180" t="s">
        <v>199</v>
      </c>
      <c r="AU340" s="180" t="s">
        <v>86</v>
      </c>
      <c r="AY340" s="18" t="s">
        <v>170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18" t="s">
        <v>84</v>
      </c>
      <c r="BK340" s="181">
        <f>ROUND(I340*H340,2)</f>
        <v>0</v>
      </c>
      <c r="BL340" s="18" t="s">
        <v>273</v>
      </c>
      <c r="BM340" s="180" t="s">
        <v>1400</v>
      </c>
    </row>
    <row r="341" spans="1:65" s="14" customFormat="1" ht="10.199999999999999">
      <c r="B341" s="190"/>
      <c r="D341" s="183" t="s">
        <v>179</v>
      </c>
      <c r="E341" s="191" t="s">
        <v>1</v>
      </c>
      <c r="F341" s="192" t="s">
        <v>254</v>
      </c>
      <c r="H341" s="193">
        <v>13</v>
      </c>
      <c r="I341" s="194"/>
      <c r="L341" s="190"/>
      <c r="M341" s="195"/>
      <c r="N341" s="196"/>
      <c r="O341" s="196"/>
      <c r="P341" s="196"/>
      <c r="Q341" s="196"/>
      <c r="R341" s="196"/>
      <c r="S341" s="196"/>
      <c r="T341" s="197"/>
      <c r="AT341" s="191" t="s">
        <v>179</v>
      </c>
      <c r="AU341" s="191" t="s">
        <v>86</v>
      </c>
      <c r="AV341" s="14" t="s">
        <v>86</v>
      </c>
      <c r="AW341" s="14" t="s">
        <v>32</v>
      </c>
      <c r="AX341" s="14" t="s">
        <v>84</v>
      </c>
      <c r="AY341" s="191" t="s">
        <v>170</v>
      </c>
    </row>
    <row r="342" spans="1:65" s="2" customFormat="1" ht="16.5" customHeight="1">
      <c r="A342" s="33"/>
      <c r="B342" s="167"/>
      <c r="C342" s="168" t="s">
        <v>707</v>
      </c>
      <c r="D342" s="168" t="s">
        <v>173</v>
      </c>
      <c r="E342" s="169" t="s">
        <v>1401</v>
      </c>
      <c r="F342" s="170" t="s">
        <v>1402</v>
      </c>
      <c r="G342" s="171" t="s">
        <v>493</v>
      </c>
      <c r="H342" s="172">
        <v>16</v>
      </c>
      <c r="I342" s="173"/>
      <c r="J342" s="174">
        <f>ROUND(I342*H342,2)</f>
        <v>0</v>
      </c>
      <c r="K342" s="175"/>
      <c r="L342" s="34"/>
      <c r="M342" s="176" t="s">
        <v>1</v>
      </c>
      <c r="N342" s="177" t="s">
        <v>42</v>
      </c>
      <c r="O342" s="59"/>
      <c r="P342" s="178">
        <f>O342*H342</f>
        <v>0</v>
      </c>
      <c r="Q342" s="178">
        <v>0</v>
      </c>
      <c r="R342" s="178">
        <f>Q342*H342</f>
        <v>0</v>
      </c>
      <c r="S342" s="178">
        <v>1.56E-3</v>
      </c>
      <c r="T342" s="179">
        <f>S342*H342</f>
        <v>2.496E-2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0" t="s">
        <v>273</v>
      </c>
      <c r="AT342" s="180" t="s">
        <v>173</v>
      </c>
      <c r="AU342" s="180" t="s">
        <v>86</v>
      </c>
      <c r="AY342" s="18" t="s">
        <v>170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18" t="s">
        <v>84</v>
      </c>
      <c r="BK342" s="181">
        <f>ROUND(I342*H342,2)</f>
        <v>0</v>
      </c>
      <c r="BL342" s="18" t="s">
        <v>273</v>
      </c>
      <c r="BM342" s="180" t="s">
        <v>1403</v>
      </c>
    </row>
    <row r="343" spans="1:65" s="14" customFormat="1" ht="10.199999999999999">
      <c r="B343" s="190"/>
      <c r="D343" s="183" t="s">
        <v>179</v>
      </c>
      <c r="E343" s="191" t="s">
        <v>1</v>
      </c>
      <c r="F343" s="192" t="s">
        <v>1404</v>
      </c>
      <c r="H343" s="193">
        <v>16</v>
      </c>
      <c r="I343" s="194"/>
      <c r="L343" s="190"/>
      <c r="M343" s="195"/>
      <c r="N343" s="196"/>
      <c r="O343" s="196"/>
      <c r="P343" s="196"/>
      <c r="Q343" s="196"/>
      <c r="R343" s="196"/>
      <c r="S343" s="196"/>
      <c r="T343" s="197"/>
      <c r="AT343" s="191" t="s">
        <v>179</v>
      </c>
      <c r="AU343" s="191" t="s">
        <v>86</v>
      </c>
      <c r="AV343" s="14" t="s">
        <v>86</v>
      </c>
      <c r="AW343" s="14" t="s">
        <v>32</v>
      </c>
      <c r="AX343" s="14" t="s">
        <v>84</v>
      </c>
      <c r="AY343" s="191" t="s">
        <v>170</v>
      </c>
    </row>
    <row r="344" spans="1:65" s="2" customFormat="1" ht="16.5" customHeight="1">
      <c r="A344" s="33"/>
      <c r="B344" s="167"/>
      <c r="C344" s="168" t="s">
        <v>713</v>
      </c>
      <c r="D344" s="168" t="s">
        <v>173</v>
      </c>
      <c r="E344" s="169" t="s">
        <v>1405</v>
      </c>
      <c r="F344" s="170" t="s">
        <v>1406</v>
      </c>
      <c r="G344" s="171" t="s">
        <v>493</v>
      </c>
      <c r="H344" s="172">
        <v>6</v>
      </c>
      <c r="I344" s="173"/>
      <c r="J344" s="174">
        <f>ROUND(I344*H344,2)</f>
        <v>0</v>
      </c>
      <c r="K344" s="175"/>
      <c r="L344" s="34"/>
      <c r="M344" s="176" t="s">
        <v>1</v>
      </c>
      <c r="N344" s="177" t="s">
        <v>42</v>
      </c>
      <c r="O344" s="59"/>
      <c r="P344" s="178">
        <f>O344*H344</f>
        <v>0</v>
      </c>
      <c r="Q344" s="178">
        <v>1.8400000000000001E-3</v>
      </c>
      <c r="R344" s="178">
        <f>Q344*H344</f>
        <v>1.1040000000000001E-2</v>
      </c>
      <c r="S344" s="178">
        <v>0</v>
      </c>
      <c r="T344" s="179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0" t="s">
        <v>273</v>
      </c>
      <c r="AT344" s="180" t="s">
        <v>173</v>
      </c>
      <c r="AU344" s="180" t="s">
        <v>86</v>
      </c>
      <c r="AY344" s="18" t="s">
        <v>170</v>
      </c>
      <c r="BE344" s="181">
        <f>IF(N344="základní",J344,0)</f>
        <v>0</v>
      </c>
      <c r="BF344" s="181">
        <f>IF(N344="snížená",J344,0)</f>
        <v>0</v>
      </c>
      <c r="BG344" s="181">
        <f>IF(N344="zákl. přenesená",J344,0)</f>
        <v>0</v>
      </c>
      <c r="BH344" s="181">
        <f>IF(N344="sníž. přenesená",J344,0)</f>
        <v>0</v>
      </c>
      <c r="BI344" s="181">
        <f>IF(N344="nulová",J344,0)</f>
        <v>0</v>
      </c>
      <c r="BJ344" s="18" t="s">
        <v>84</v>
      </c>
      <c r="BK344" s="181">
        <f>ROUND(I344*H344,2)</f>
        <v>0</v>
      </c>
      <c r="BL344" s="18" t="s">
        <v>273</v>
      </c>
      <c r="BM344" s="180" t="s">
        <v>1407</v>
      </c>
    </row>
    <row r="345" spans="1:65" s="14" customFormat="1" ht="10.199999999999999">
      <c r="B345" s="190"/>
      <c r="D345" s="183" t="s">
        <v>179</v>
      </c>
      <c r="E345" s="191" t="s">
        <v>1</v>
      </c>
      <c r="F345" s="192" t="s">
        <v>210</v>
      </c>
      <c r="H345" s="193">
        <v>6</v>
      </c>
      <c r="I345" s="194"/>
      <c r="L345" s="190"/>
      <c r="M345" s="195"/>
      <c r="N345" s="196"/>
      <c r="O345" s="196"/>
      <c r="P345" s="196"/>
      <c r="Q345" s="196"/>
      <c r="R345" s="196"/>
      <c r="S345" s="196"/>
      <c r="T345" s="197"/>
      <c r="AT345" s="191" t="s">
        <v>179</v>
      </c>
      <c r="AU345" s="191" t="s">
        <v>86</v>
      </c>
      <c r="AV345" s="14" t="s">
        <v>86</v>
      </c>
      <c r="AW345" s="14" t="s">
        <v>32</v>
      </c>
      <c r="AX345" s="14" t="s">
        <v>84</v>
      </c>
      <c r="AY345" s="191" t="s">
        <v>170</v>
      </c>
    </row>
    <row r="346" spans="1:65" s="2" customFormat="1" ht="21.75" customHeight="1">
      <c r="A346" s="33"/>
      <c r="B346" s="167"/>
      <c r="C346" s="168" t="s">
        <v>719</v>
      </c>
      <c r="D346" s="168" t="s">
        <v>173</v>
      </c>
      <c r="E346" s="169" t="s">
        <v>1408</v>
      </c>
      <c r="F346" s="170" t="s">
        <v>1409</v>
      </c>
      <c r="G346" s="171" t="s">
        <v>297</v>
      </c>
      <c r="H346" s="172">
        <v>8</v>
      </c>
      <c r="I346" s="173"/>
      <c r="J346" s="174">
        <f>ROUND(I346*H346,2)</f>
        <v>0</v>
      </c>
      <c r="K346" s="175"/>
      <c r="L346" s="34"/>
      <c r="M346" s="176" t="s">
        <v>1</v>
      </c>
      <c r="N346" s="177" t="s">
        <v>42</v>
      </c>
      <c r="O346" s="59"/>
      <c r="P346" s="178">
        <f>O346*H346</f>
        <v>0</v>
      </c>
      <c r="Q346" s="178">
        <v>3.5000000000000001E-3</v>
      </c>
      <c r="R346" s="178">
        <f>Q346*H346</f>
        <v>2.8000000000000001E-2</v>
      </c>
      <c r="S346" s="178">
        <v>0</v>
      </c>
      <c r="T346" s="179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80" t="s">
        <v>273</v>
      </c>
      <c r="AT346" s="180" t="s">
        <v>173</v>
      </c>
      <c r="AU346" s="180" t="s">
        <v>86</v>
      </c>
      <c r="AY346" s="18" t="s">
        <v>170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18" t="s">
        <v>84</v>
      </c>
      <c r="BK346" s="181">
        <f>ROUND(I346*H346,2)</f>
        <v>0</v>
      </c>
      <c r="BL346" s="18" t="s">
        <v>273</v>
      </c>
      <c r="BM346" s="180" t="s">
        <v>1410</v>
      </c>
    </row>
    <row r="347" spans="1:65" s="14" customFormat="1" ht="10.199999999999999">
      <c r="B347" s="190"/>
      <c r="D347" s="183" t="s">
        <v>179</v>
      </c>
      <c r="E347" s="191" t="s">
        <v>1</v>
      </c>
      <c r="F347" s="192" t="s">
        <v>1411</v>
      </c>
      <c r="H347" s="193">
        <v>8</v>
      </c>
      <c r="I347" s="194"/>
      <c r="L347" s="190"/>
      <c r="M347" s="195"/>
      <c r="N347" s="196"/>
      <c r="O347" s="196"/>
      <c r="P347" s="196"/>
      <c r="Q347" s="196"/>
      <c r="R347" s="196"/>
      <c r="S347" s="196"/>
      <c r="T347" s="197"/>
      <c r="AT347" s="191" t="s">
        <v>179</v>
      </c>
      <c r="AU347" s="191" t="s">
        <v>86</v>
      </c>
      <c r="AV347" s="14" t="s">
        <v>86</v>
      </c>
      <c r="AW347" s="14" t="s">
        <v>32</v>
      </c>
      <c r="AX347" s="14" t="s">
        <v>84</v>
      </c>
      <c r="AY347" s="191" t="s">
        <v>170</v>
      </c>
    </row>
    <row r="348" spans="1:65" s="2" customFormat="1" ht="16.5" customHeight="1">
      <c r="A348" s="33"/>
      <c r="B348" s="167"/>
      <c r="C348" s="168" t="s">
        <v>723</v>
      </c>
      <c r="D348" s="168" t="s">
        <v>173</v>
      </c>
      <c r="E348" s="169" t="s">
        <v>1412</v>
      </c>
      <c r="F348" s="170" t="s">
        <v>1413</v>
      </c>
      <c r="G348" s="171" t="s">
        <v>297</v>
      </c>
      <c r="H348" s="172">
        <v>6</v>
      </c>
      <c r="I348" s="173"/>
      <c r="J348" s="174">
        <f>ROUND(I348*H348,2)</f>
        <v>0</v>
      </c>
      <c r="K348" s="175"/>
      <c r="L348" s="34"/>
      <c r="M348" s="176" t="s">
        <v>1</v>
      </c>
      <c r="N348" s="177" t="s">
        <v>42</v>
      </c>
      <c r="O348" s="59"/>
      <c r="P348" s="178">
        <f>O348*H348</f>
        <v>0</v>
      </c>
      <c r="Q348" s="178">
        <v>1.3999999999999999E-4</v>
      </c>
      <c r="R348" s="178">
        <f>Q348*H348</f>
        <v>8.3999999999999993E-4</v>
      </c>
      <c r="S348" s="178">
        <v>0</v>
      </c>
      <c r="T348" s="179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80" t="s">
        <v>273</v>
      </c>
      <c r="AT348" s="180" t="s">
        <v>173</v>
      </c>
      <c r="AU348" s="180" t="s">
        <v>86</v>
      </c>
      <c r="AY348" s="18" t="s">
        <v>170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18" t="s">
        <v>84</v>
      </c>
      <c r="BK348" s="181">
        <f>ROUND(I348*H348,2)</f>
        <v>0</v>
      </c>
      <c r="BL348" s="18" t="s">
        <v>273</v>
      </c>
      <c r="BM348" s="180" t="s">
        <v>1414</v>
      </c>
    </row>
    <row r="349" spans="1:65" s="14" customFormat="1" ht="10.199999999999999">
      <c r="B349" s="190"/>
      <c r="D349" s="183" t="s">
        <v>179</v>
      </c>
      <c r="E349" s="191" t="s">
        <v>1</v>
      </c>
      <c r="F349" s="192" t="s">
        <v>210</v>
      </c>
      <c r="H349" s="193">
        <v>6</v>
      </c>
      <c r="I349" s="194"/>
      <c r="L349" s="190"/>
      <c r="M349" s="195"/>
      <c r="N349" s="196"/>
      <c r="O349" s="196"/>
      <c r="P349" s="196"/>
      <c r="Q349" s="196"/>
      <c r="R349" s="196"/>
      <c r="S349" s="196"/>
      <c r="T349" s="197"/>
      <c r="AT349" s="191" t="s">
        <v>179</v>
      </c>
      <c r="AU349" s="191" t="s">
        <v>86</v>
      </c>
      <c r="AV349" s="14" t="s">
        <v>86</v>
      </c>
      <c r="AW349" s="14" t="s">
        <v>32</v>
      </c>
      <c r="AX349" s="14" t="s">
        <v>84</v>
      </c>
      <c r="AY349" s="191" t="s">
        <v>170</v>
      </c>
    </row>
    <row r="350" spans="1:65" s="2" customFormat="1" ht="16.5" customHeight="1">
      <c r="A350" s="33"/>
      <c r="B350" s="167"/>
      <c r="C350" s="168" t="s">
        <v>727</v>
      </c>
      <c r="D350" s="168" t="s">
        <v>173</v>
      </c>
      <c r="E350" s="169" t="s">
        <v>1415</v>
      </c>
      <c r="F350" s="170" t="s">
        <v>1416</v>
      </c>
      <c r="G350" s="171" t="s">
        <v>297</v>
      </c>
      <c r="H350" s="172">
        <v>6</v>
      </c>
      <c r="I350" s="173"/>
      <c r="J350" s="174">
        <f>ROUND(I350*H350,2)</f>
        <v>0</v>
      </c>
      <c r="K350" s="175"/>
      <c r="L350" s="34"/>
      <c r="M350" s="176" t="s">
        <v>1</v>
      </c>
      <c r="N350" s="177" t="s">
        <v>42</v>
      </c>
      <c r="O350" s="59"/>
      <c r="P350" s="178">
        <f>O350*H350</f>
        <v>0</v>
      </c>
      <c r="Q350" s="178">
        <v>2.3000000000000001E-4</v>
      </c>
      <c r="R350" s="178">
        <f>Q350*H350</f>
        <v>1.3800000000000002E-3</v>
      </c>
      <c r="S350" s="178">
        <v>0</v>
      </c>
      <c r="T350" s="179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0" t="s">
        <v>273</v>
      </c>
      <c r="AT350" s="180" t="s">
        <v>173</v>
      </c>
      <c r="AU350" s="180" t="s">
        <v>86</v>
      </c>
      <c r="AY350" s="18" t="s">
        <v>170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18" t="s">
        <v>84</v>
      </c>
      <c r="BK350" s="181">
        <f>ROUND(I350*H350,2)</f>
        <v>0</v>
      </c>
      <c r="BL350" s="18" t="s">
        <v>273</v>
      </c>
      <c r="BM350" s="180" t="s">
        <v>1417</v>
      </c>
    </row>
    <row r="351" spans="1:65" s="14" customFormat="1" ht="10.199999999999999">
      <c r="B351" s="190"/>
      <c r="D351" s="183" t="s">
        <v>179</v>
      </c>
      <c r="E351" s="191" t="s">
        <v>1</v>
      </c>
      <c r="F351" s="192" t="s">
        <v>210</v>
      </c>
      <c r="H351" s="193">
        <v>6</v>
      </c>
      <c r="I351" s="194"/>
      <c r="L351" s="190"/>
      <c r="M351" s="195"/>
      <c r="N351" s="196"/>
      <c r="O351" s="196"/>
      <c r="P351" s="196"/>
      <c r="Q351" s="196"/>
      <c r="R351" s="196"/>
      <c r="S351" s="196"/>
      <c r="T351" s="197"/>
      <c r="AT351" s="191" t="s">
        <v>179</v>
      </c>
      <c r="AU351" s="191" t="s">
        <v>86</v>
      </c>
      <c r="AV351" s="14" t="s">
        <v>86</v>
      </c>
      <c r="AW351" s="14" t="s">
        <v>32</v>
      </c>
      <c r="AX351" s="14" t="s">
        <v>84</v>
      </c>
      <c r="AY351" s="191" t="s">
        <v>170</v>
      </c>
    </row>
    <row r="352" spans="1:65" s="2" customFormat="1" ht="21.75" customHeight="1">
      <c r="A352" s="33"/>
      <c r="B352" s="167"/>
      <c r="C352" s="168" t="s">
        <v>732</v>
      </c>
      <c r="D352" s="168" t="s">
        <v>173</v>
      </c>
      <c r="E352" s="169" t="s">
        <v>1418</v>
      </c>
      <c r="F352" s="170" t="s">
        <v>1419</v>
      </c>
      <c r="G352" s="171" t="s">
        <v>297</v>
      </c>
      <c r="H352" s="172">
        <v>8</v>
      </c>
      <c r="I352" s="173"/>
      <c r="J352" s="174">
        <f>ROUND(I352*H352,2)</f>
        <v>0</v>
      </c>
      <c r="K352" s="175"/>
      <c r="L352" s="34"/>
      <c r="M352" s="176" t="s">
        <v>1</v>
      </c>
      <c r="N352" s="177" t="s">
        <v>42</v>
      </c>
      <c r="O352" s="59"/>
      <c r="P352" s="178">
        <f>O352*H352</f>
        <v>0</v>
      </c>
      <c r="Q352" s="178">
        <v>4.6999999999999999E-4</v>
      </c>
      <c r="R352" s="178">
        <f>Q352*H352</f>
        <v>3.7599999999999999E-3</v>
      </c>
      <c r="S352" s="178">
        <v>0</v>
      </c>
      <c r="T352" s="179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80" t="s">
        <v>273</v>
      </c>
      <c r="AT352" s="180" t="s">
        <v>173</v>
      </c>
      <c r="AU352" s="180" t="s">
        <v>86</v>
      </c>
      <c r="AY352" s="18" t="s">
        <v>170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18" t="s">
        <v>84</v>
      </c>
      <c r="BK352" s="181">
        <f>ROUND(I352*H352,2)</f>
        <v>0</v>
      </c>
      <c r="BL352" s="18" t="s">
        <v>273</v>
      </c>
      <c r="BM352" s="180" t="s">
        <v>1420</v>
      </c>
    </row>
    <row r="353" spans="1:65" s="14" customFormat="1" ht="10.199999999999999">
      <c r="B353" s="190"/>
      <c r="D353" s="183" t="s">
        <v>179</v>
      </c>
      <c r="E353" s="191" t="s">
        <v>1</v>
      </c>
      <c r="F353" s="192" t="s">
        <v>1421</v>
      </c>
      <c r="H353" s="193">
        <v>8</v>
      </c>
      <c r="I353" s="194"/>
      <c r="L353" s="190"/>
      <c r="M353" s="195"/>
      <c r="N353" s="196"/>
      <c r="O353" s="196"/>
      <c r="P353" s="196"/>
      <c r="Q353" s="196"/>
      <c r="R353" s="196"/>
      <c r="S353" s="196"/>
      <c r="T353" s="197"/>
      <c r="AT353" s="191" t="s">
        <v>179</v>
      </c>
      <c r="AU353" s="191" t="s">
        <v>86</v>
      </c>
      <c r="AV353" s="14" t="s">
        <v>86</v>
      </c>
      <c r="AW353" s="14" t="s">
        <v>32</v>
      </c>
      <c r="AX353" s="14" t="s">
        <v>84</v>
      </c>
      <c r="AY353" s="191" t="s">
        <v>170</v>
      </c>
    </row>
    <row r="354" spans="1:65" s="2" customFormat="1" ht="16.5" customHeight="1">
      <c r="A354" s="33"/>
      <c r="B354" s="167"/>
      <c r="C354" s="168" t="s">
        <v>738</v>
      </c>
      <c r="D354" s="168" t="s">
        <v>173</v>
      </c>
      <c r="E354" s="169" t="s">
        <v>1422</v>
      </c>
      <c r="F354" s="170" t="s">
        <v>1423</v>
      </c>
      <c r="G354" s="171" t="s">
        <v>297</v>
      </c>
      <c r="H354" s="172">
        <v>4</v>
      </c>
      <c r="I354" s="173"/>
      <c r="J354" s="174">
        <f>ROUND(I354*H354,2)</f>
        <v>0</v>
      </c>
      <c r="K354" s="175"/>
      <c r="L354" s="34"/>
      <c r="M354" s="176" t="s">
        <v>1</v>
      </c>
      <c r="N354" s="177" t="s">
        <v>42</v>
      </c>
      <c r="O354" s="59"/>
      <c r="P354" s="178">
        <f>O354*H354</f>
        <v>0</v>
      </c>
      <c r="Q354" s="178">
        <v>9.0000000000000006E-5</v>
      </c>
      <c r="R354" s="178">
        <f>Q354*H354</f>
        <v>3.6000000000000002E-4</v>
      </c>
      <c r="S354" s="178">
        <v>0</v>
      </c>
      <c r="T354" s="179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0" t="s">
        <v>273</v>
      </c>
      <c r="AT354" s="180" t="s">
        <v>173</v>
      </c>
      <c r="AU354" s="180" t="s">
        <v>86</v>
      </c>
      <c r="AY354" s="18" t="s">
        <v>170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18" t="s">
        <v>84</v>
      </c>
      <c r="BK354" s="181">
        <f>ROUND(I354*H354,2)</f>
        <v>0</v>
      </c>
      <c r="BL354" s="18" t="s">
        <v>273</v>
      </c>
      <c r="BM354" s="180" t="s">
        <v>1424</v>
      </c>
    </row>
    <row r="355" spans="1:65" s="14" customFormat="1" ht="10.199999999999999">
      <c r="B355" s="190"/>
      <c r="D355" s="183" t="s">
        <v>179</v>
      </c>
      <c r="E355" s="191" t="s">
        <v>1</v>
      </c>
      <c r="F355" s="192" t="s">
        <v>1101</v>
      </c>
      <c r="H355" s="193">
        <v>4</v>
      </c>
      <c r="I355" s="194"/>
      <c r="L355" s="190"/>
      <c r="M355" s="195"/>
      <c r="N355" s="196"/>
      <c r="O355" s="196"/>
      <c r="P355" s="196"/>
      <c r="Q355" s="196"/>
      <c r="R355" s="196"/>
      <c r="S355" s="196"/>
      <c r="T355" s="197"/>
      <c r="AT355" s="191" t="s">
        <v>179</v>
      </c>
      <c r="AU355" s="191" t="s">
        <v>86</v>
      </c>
      <c r="AV355" s="14" t="s">
        <v>86</v>
      </c>
      <c r="AW355" s="14" t="s">
        <v>32</v>
      </c>
      <c r="AX355" s="14" t="s">
        <v>84</v>
      </c>
      <c r="AY355" s="191" t="s">
        <v>170</v>
      </c>
    </row>
    <row r="356" spans="1:65" s="2" customFormat="1" ht="16.5" customHeight="1">
      <c r="A356" s="33"/>
      <c r="B356" s="167"/>
      <c r="C356" s="168" t="s">
        <v>743</v>
      </c>
      <c r="D356" s="168" t="s">
        <v>173</v>
      </c>
      <c r="E356" s="169" t="s">
        <v>1425</v>
      </c>
      <c r="F356" s="170" t="s">
        <v>1426</v>
      </c>
      <c r="G356" s="171" t="s">
        <v>297</v>
      </c>
      <c r="H356" s="172">
        <v>1</v>
      </c>
      <c r="I356" s="173"/>
      <c r="J356" s="174">
        <f>ROUND(I356*H356,2)</f>
        <v>0</v>
      </c>
      <c r="K356" s="175"/>
      <c r="L356" s="34"/>
      <c r="M356" s="176" t="s">
        <v>1</v>
      </c>
      <c r="N356" s="177" t="s">
        <v>42</v>
      </c>
      <c r="O356" s="59"/>
      <c r="P356" s="178">
        <f>O356*H356</f>
        <v>0</v>
      </c>
      <c r="Q356" s="178">
        <v>3.1E-4</v>
      </c>
      <c r="R356" s="178">
        <f>Q356*H356</f>
        <v>3.1E-4</v>
      </c>
      <c r="S356" s="178">
        <v>0</v>
      </c>
      <c r="T356" s="179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0" t="s">
        <v>273</v>
      </c>
      <c r="AT356" s="180" t="s">
        <v>173</v>
      </c>
      <c r="AU356" s="180" t="s">
        <v>86</v>
      </c>
      <c r="AY356" s="18" t="s">
        <v>170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18" t="s">
        <v>84</v>
      </c>
      <c r="BK356" s="181">
        <f>ROUND(I356*H356,2)</f>
        <v>0</v>
      </c>
      <c r="BL356" s="18" t="s">
        <v>273</v>
      </c>
      <c r="BM356" s="180" t="s">
        <v>1427</v>
      </c>
    </row>
    <row r="357" spans="1:65" s="14" customFormat="1" ht="10.199999999999999">
      <c r="B357" s="190"/>
      <c r="D357" s="183" t="s">
        <v>179</v>
      </c>
      <c r="E357" s="191" t="s">
        <v>1</v>
      </c>
      <c r="F357" s="192" t="s">
        <v>84</v>
      </c>
      <c r="H357" s="193">
        <v>1</v>
      </c>
      <c r="I357" s="194"/>
      <c r="L357" s="190"/>
      <c r="M357" s="195"/>
      <c r="N357" s="196"/>
      <c r="O357" s="196"/>
      <c r="P357" s="196"/>
      <c r="Q357" s="196"/>
      <c r="R357" s="196"/>
      <c r="S357" s="196"/>
      <c r="T357" s="197"/>
      <c r="AT357" s="191" t="s">
        <v>179</v>
      </c>
      <c r="AU357" s="191" t="s">
        <v>86</v>
      </c>
      <c r="AV357" s="14" t="s">
        <v>86</v>
      </c>
      <c r="AW357" s="14" t="s">
        <v>32</v>
      </c>
      <c r="AX357" s="14" t="s">
        <v>84</v>
      </c>
      <c r="AY357" s="191" t="s">
        <v>170</v>
      </c>
    </row>
    <row r="358" spans="1:65" s="2" customFormat="1" ht="21.75" customHeight="1">
      <c r="A358" s="33"/>
      <c r="B358" s="167"/>
      <c r="C358" s="168" t="s">
        <v>749</v>
      </c>
      <c r="D358" s="168" t="s">
        <v>173</v>
      </c>
      <c r="E358" s="169" t="s">
        <v>1428</v>
      </c>
      <c r="F358" s="170" t="s">
        <v>1429</v>
      </c>
      <c r="G358" s="171" t="s">
        <v>190</v>
      </c>
      <c r="H358" s="172">
        <v>0.89900000000000002</v>
      </c>
      <c r="I358" s="173"/>
      <c r="J358" s="174">
        <f>ROUND(I358*H358,2)</f>
        <v>0</v>
      </c>
      <c r="K358" s="175"/>
      <c r="L358" s="34"/>
      <c r="M358" s="176" t="s">
        <v>1</v>
      </c>
      <c r="N358" s="177" t="s">
        <v>42</v>
      </c>
      <c r="O358" s="59"/>
      <c r="P358" s="178">
        <f>O358*H358</f>
        <v>0</v>
      </c>
      <c r="Q358" s="178">
        <v>0</v>
      </c>
      <c r="R358" s="178">
        <f>Q358*H358</f>
        <v>0</v>
      </c>
      <c r="S358" s="178">
        <v>0</v>
      </c>
      <c r="T358" s="179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80" t="s">
        <v>273</v>
      </c>
      <c r="AT358" s="180" t="s">
        <v>173</v>
      </c>
      <c r="AU358" s="180" t="s">
        <v>86</v>
      </c>
      <c r="AY358" s="18" t="s">
        <v>170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18" t="s">
        <v>84</v>
      </c>
      <c r="BK358" s="181">
        <f>ROUND(I358*H358,2)</f>
        <v>0</v>
      </c>
      <c r="BL358" s="18" t="s">
        <v>273</v>
      </c>
      <c r="BM358" s="180" t="s">
        <v>1430</v>
      </c>
    </row>
    <row r="359" spans="1:65" s="12" customFormat="1" ht="22.8" customHeight="1">
      <c r="B359" s="154"/>
      <c r="D359" s="155" t="s">
        <v>76</v>
      </c>
      <c r="E359" s="165" t="s">
        <v>1431</v>
      </c>
      <c r="F359" s="165" t="s">
        <v>1432</v>
      </c>
      <c r="I359" s="157"/>
      <c r="J359" s="166">
        <f>BK359</f>
        <v>0</v>
      </c>
      <c r="L359" s="154"/>
      <c r="M359" s="159"/>
      <c r="N359" s="160"/>
      <c r="O359" s="160"/>
      <c r="P359" s="161">
        <f>SUM(P360:P364)</f>
        <v>0</v>
      </c>
      <c r="Q359" s="160"/>
      <c r="R359" s="161">
        <f>SUM(R360:R364)</f>
        <v>0.13405</v>
      </c>
      <c r="S359" s="160"/>
      <c r="T359" s="162">
        <f>SUM(T360:T364)</f>
        <v>0</v>
      </c>
      <c r="AR359" s="155" t="s">
        <v>86</v>
      </c>
      <c r="AT359" s="163" t="s">
        <v>76</v>
      </c>
      <c r="AU359" s="163" t="s">
        <v>84</v>
      </c>
      <c r="AY359" s="155" t="s">
        <v>170</v>
      </c>
      <c r="BK359" s="164">
        <f>SUM(BK360:BK364)</f>
        <v>0</v>
      </c>
    </row>
    <row r="360" spans="1:65" s="2" customFormat="1" ht="21.75" customHeight="1">
      <c r="A360" s="33"/>
      <c r="B360" s="167"/>
      <c r="C360" s="168" t="s">
        <v>769</v>
      </c>
      <c r="D360" s="168" t="s">
        <v>173</v>
      </c>
      <c r="E360" s="169" t="s">
        <v>1433</v>
      </c>
      <c r="F360" s="170" t="s">
        <v>1434</v>
      </c>
      <c r="G360" s="171" t="s">
        <v>493</v>
      </c>
      <c r="H360" s="172">
        <v>7</v>
      </c>
      <c r="I360" s="173"/>
      <c r="J360" s="174">
        <f>ROUND(I360*H360,2)</f>
        <v>0</v>
      </c>
      <c r="K360" s="175"/>
      <c r="L360" s="34"/>
      <c r="M360" s="176" t="s">
        <v>1</v>
      </c>
      <c r="N360" s="177" t="s">
        <v>42</v>
      </c>
      <c r="O360" s="59"/>
      <c r="P360" s="178">
        <f>O360*H360</f>
        <v>0</v>
      </c>
      <c r="Q360" s="178">
        <v>1.865E-2</v>
      </c>
      <c r="R360" s="178">
        <f>Q360*H360</f>
        <v>0.13055</v>
      </c>
      <c r="S360" s="178">
        <v>0</v>
      </c>
      <c r="T360" s="179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80" t="s">
        <v>273</v>
      </c>
      <c r="AT360" s="180" t="s">
        <v>173</v>
      </c>
      <c r="AU360" s="180" t="s">
        <v>86</v>
      </c>
      <c r="AY360" s="18" t="s">
        <v>170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18" t="s">
        <v>84</v>
      </c>
      <c r="BK360" s="181">
        <f>ROUND(I360*H360,2)</f>
        <v>0</v>
      </c>
      <c r="BL360" s="18" t="s">
        <v>273</v>
      </c>
      <c r="BM360" s="180" t="s">
        <v>1435</v>
      </c>
    </row>
    <row r="361" spans="1:65" s="14" customFormat="1" ht="10.199999999999999">
      <c r="B361" s="190"/>
      <c r="D361" s="183" t="s">
        <v>179</v>
      </c>
      <c r="E361" s="191" t="s">
        <v>1</v>
      </c>
      <c r="F361" s="192" t="s">
        <v>215</v>
      </c>
      <c r="H361" s="193">
        <v>7</v>
      </c>
      <c r="I361" s="194"/>
      <c r="L361" s="190"/>
      <c r="M361" s="195"/>
      <c r="N361" s="196"/>
      <c r="O361" s="196"/>
      <c r="P361" s="196"/>
      <c r="Q361" s="196"/>
      <c r="R361" s="196"/>
      <c r="S361" s="196"/>
      <c r="T361" s="197"/>
      <c r="AT361" s="191" t="s">
        <v>179</v>
      </c>
      <c r="AU361" s="191" t="s">
        <v>86</v>
      </c>
      <c r="AV361" s="14" t="s">
        <v>86</v>
      </c>
      <c r="AW361" s="14" t="s">
        <v>32</v>
      </c>
      <c r="AX361" s="14" t="s">
        <v>84</v>
      </c>
      <c r="AY361" s="191" t="s">
        <v>170</v>
      </c>
    </row>
    <row r="362" spans="1:65" s="2" customFormat="1" ht="16.5" customHeight="1">
      <c r="A362" s="33"/>
      <c r="B362" s="167"/>
      <c r="C362" s="168" t="s">
        <v>774</v>
      </c>
      <c r="D362" s="168" t="s">
        <v>173</v>
      </c>
      <c r="E362" s="169" t="s">
        <v>1436</v>
      </c>
      <c r="F362" s="170" t="s">
        <v>1437</v>
      </c>
      <c r="G362" s="171" t="s">
        <v>493</v>
      </c>
      <c r="H362" s="172">
        <v>7</v>
      </c>
      <c r="I362" s="173"/>
      <c r="J362" s="174">
        <f>ROUND(I362*H362,2)</f>
        <v>0</v>
      </c>
      <c r="K362" s="175"/>
      <c r="L362" s="34"/>
      <c r="M362" s="176" t="s">
        <v>1</v>
      </c>
      <c r="N362" s="177" t="s">
        <v>42</v>
      </c>
      <c r="O362" s="59"/>
      <c r="P362" s="178">
        <f>O362*H362</f>
        <v>0</v>
      </c>
      <c r="Q362" s="178">
        <v>5.0000000000000001E-4</v>
      </c>
      <c r="R362" s="178">
        <f>Q362*H362</f>
        <v>3.5000000000000001E-3</v>
      </c>
      <c r="S362" s="178">
        <v>0</v>
      </c>
      <c r="T362" s="179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80" t="s">
        <v>273</v>
      </c>
      <c r="AT362" s="180" t="s">
        <v>173</v>
      </c>
      <c r="AU362" s="180" t="s">
        <v>86</v>
      </c>
      <c r="AY362" s="18" t="s">
        <v>170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18" t="s">
        <v>84</v>
      </c>
      <c r="BK362" s="181">
        <f>ROUND(I362*H362,2)</f>
        <v>0</v>
      </c>
      <c r="BL362" s="18" t="s">
        <v>273</v>
      </c>
      <c r="BM362" s="180" t="s">
        <v>1438</v>
      </c>
    </row>
    <row r="363" spans="1:65" s="14" customFormat="1" ht="10.199999999999999">
      <c r="B363" s="190"/>
      <c r="D363" s="183" t="s">
        <v>179</v>
      </c>
      <c r="E363" s="191" t="s">
        <v>1</v>
      </c>
      <c r="F363" s="192" t="s">
        <v>215</v>
      </c>
      <c r="H363" s="193">
        <v>7</v>
      </c>
      <c r="I363" s="194"/>
      <c r="L363" s="190"/>
      <c r="M363" s="195"/>
      <c r="N363" s="196"/>
      <c r="O363" s="196"/>
      <c r="P363" s="196"/>
      <c r="Q363" s="196"/>
      <c r="R363" s="196"/>
      <c r="S363" s="196"/>
      <c r="T363" s="197"/>
      <c r="AT363" s="191" t="s">
        <v>179</v>
      </c>
      <c r="AU363" s="191" t="s">
        <v>86</v>
      </c>
      <c r="AV363" s="14" t="s">
        <v>86</v>
      </c>
      <c r="AW363" s="14" t="s">
        <v>32</v>
      </c>
      <c r="AX363" s="14" t="s">
        <v>84</v>
      </c>
      <c r="AY363" s="191" t="s">
        <v>170</v>
      </c>
    </row>
    <row r="364" spans="1:65" s="2" customFormat="1" ht="21.75" customHeight="1">
      <c r="A364" s="33"/>
      <c r="B364" s="167"/>
      <c r="C364" s="168" t="s">
        <v>779</v>
      </c>
      <c r="D364" s="168" t="s">
        <v>173</v>
      </c>
      <c r="E364" s="169" t="s">
        <v>1439</v>
      </c>
      <c r="F364" s="170" t="s">
        <v>1440</v>
      </c>
      <c r="G364" s="171" t="s">
        <v>190</v>
      </c>
      <c r="H364" s="172">
        <v>0.13400000000000001</v>
      </c>
      <c r="I364" s="173"/>
      <c r="J364" s="174">
        <f>ROUND(I364*H364,2)</f>
        <v>0</v>
      </c>
      <c r="K364" s="175"/>
      <c r="L364" s="34"/>
      <c r="M364" s="176" t="s">
        <v>1</v>
      </c>
      <c r="N364" s="177" t="s">
        <v>42</v>
      </c>
      <c r="O364" s="59"/>
      <c r="P364" s="178">
        <f>O364*H364</f>
        <v>0</v>
      </c>
      <c r="Q364" s="178">
        <v>0</v>
      </c>
      <c r="R364" s="178">
        <f>Q364*H364</f>
        <v>0</v>
      </c>
      <c r="S364" s="178">
        <v>0</v>
      </c>
      <c r="T364" s="179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80" t="s">
        <v>273</v>
      </c>
      <c r="AT364" s="180" t="s">
        <v>173</v>
      </c>
      <c r="AU364" s="180" t="s">
        <v>86</v>
      </c>
      <c r="AY364" s="18" t="s">
        <v>170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18" t="s">
        <v>84</v>
      </c>
      <c r="BK364" s="181">
        <f>ROUND(I364*H364,2)</f>
        <v>0</v>
      </c>
      <c r="BL364" s="18" t="s">
        <v>273</v>
      </c>
      <c r="BM364" s="180" t="s">
        <v>1441</v>
      </c>
    </row>
    <row r="365" spans="1:65" s="12" customFormat="1" ht="22.8" customHeight="1">
      <c r="B365" s="154"/>
      <c r="D365" s="155" t="s">
        <v>76</v>
      </c>
      <c r="E365" s="165" t="s">
        <v>1442</v>
      </c>
      <c r="F365" s="165" t="s">
        <v>1443</v>
      </c>
      <c r="I365" s="157"/>
      <c r="J365" s="166">
        <f>BK365</f>
        <v>0</v>
      </c>
      <c r="L365" s="154"/>
      <c r="M365" s="159"/>
      <c r="N365" s="160"/>
      <c r="O365" s="160"/>
      <c r="P365" s="161">
        <f>SUM(P366:P387)</f>
        <v>0</v>
      </c>
      <c r="Q365" s="160"/>
      <c r="R365" s="161">
        <f>SUM(R366:R387)</f>
        <v>8.8700000000000011E-3</v>
      </c>
      <c r="S365" s="160"/>
      <c r="T365" s="162">
        <f>SUM(T366:T387)</f>
        <v>0</v>
      </c>
      <c r="AR365" s="155" t="s">
        <v>86</v>
      </c>
      <c r="AT365" s="163" t="s">
        <v>76</v>
      </c>
      <c r="AU365" s="163" t="s">
        <v>84</v>
      </c>
      <c r="AY365" s="155" t="s">
        <v>170</v>
      </c>
      <c r="BK365" s="164">
        <f>SUM(BK366:BK387)</f>
        <v>0</v>
      </c>
    </row>
    <row r="366" spans="1:65" s="2" customFormat="1" ht="21.75" customHeight="1">
      <c r="A366" s="33"/>
      <c r="B366" s="167"/>
      <c r="C366" s="168" t="s">
        <v>785</v>
      </c>
      <c r="D366" s="168" t="s">
        <v>173</v>
      </c>
      <c r="E366" s="169" t="s">
        <v>1444</v>
      </c>
      <c r="F366" s="170" t="s">
        <v>1445</v>
      </c>
      <c r="G366" s="171" t="s">
        <v>297</v>
      </c>
      <c r="H366" s="172">
        <v>6</v>
      </c>
      <c r="I366" s="173"/>
      <c r="J366" s="174">
        <f>ROUND(I366*H366,2)</f>
        <v>0</v>
      </c>
      <c r="K366" s="175"/>
      <c r="L366" s="34"/>
      <c r="M366" s="176" t="s">
        <v>1</v>
      </c>
      <c r="N366" s="177" t="s">
        <v>42</v>
      </c>
      <c r="O366" s="59"/>
      <c r="P366" s="178">
        <f>O366*H366</f>
        <v>0</v>
      </c>
      <c r="Q366" s="178">
        <v>4.2000000000000002E-4</v>
      </c>
      <c r="R366" s="178">
        <f>Q366*H366</f>
        <v>2.5200000000000001E-3</v>
      </c>
      <c r="S366" s="178">
        <v>0</v>
      </c>
      <c r="T366" s="179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80" t="s">
        <v>273</v>
      </c>
      <c r="AT366" s="180" t="s">
        <v>173</v>
      </c>
      <c r="AU366" s="180" t="s">
        <v>86</v>
      </c>
      <c r="AY366" s="18" t="s">
        <v>170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18" t="s">
        <v>84</v>
      </c>
      <c r="BK366" s="181">
        <f>ROUND(I366*H366,2)</f>
        <v>0</v>
      </c>
      <c r="BL366" s="18" t="s">
        <v>273</v>
      </c>
      <c r="BM366" s="180" t="s">
        <v>1446</v>
      </c>
    </row>
    <row r="367" spans="1:65" s="14" customFormat="1" ht="10.199999999999999">
      <c r="B367" s="190"/>
      <c r="D367" s="183" t="s">
        <v>179</v>
      </c>
      <c r="E367" s="191" t="s">
        <v>1</v>
      </c>
      <c r="F367" s="192" t="s">
        <v>1447</v>
      </c>
      <c r="H367" s="193">
        <v>2</v>
      </c>
      <c r="I367" s="194"/>
      <c r="L367" s="190"/>
      <c r="M367" s="195"/>
      <c r="N367" s="196"/>
      <c r="O367" s="196"/>
      <c r="P367" s="196"/>
      <c r="Q367" s="196"/>
      <c r="R367" s="196"/>
      <c r="S367" s="196"/>
      <c r="T367" s="197"/>
      <c r="AT367" s="191" t="s">
        <v>179</v>
      </c>
      <c r="AU367" s="191" t="s">
        <v>86</v>
      </c>
      <c r="AV367" s="14" t="s">
        <v>86</v>
      </c>
      <c r="AW367" s="14" t="s">
        <v>32</v>
      </c>
      <c r="AX367" s="14" t="s">
        <v>77</v>
      </c>
      <c r="AY367" s="191" t="s">
        <v>170</v>
      </c>
    </row>
    <row r="368" spans="1:65" s="14" customFormat="1" ht="10.199999999999999">
      <c r="B368" s="190"/>
      <c r="D368" s="183" t="s">
        <v>179</v>
      </c>
      <c r="E368" s="191" t="s">
        <v>1</v>
      </c>
      <c r="F368" s="192" t="s">
        <v>1448</v>
      </c>
      <c r="H368" s="193">
        <v>4</v>
      </c>
      <c r="I368" s="194"/>
      <c r="L368" s="190"/>
      <c r="M368" s="195"/>
      <c r="N368" s="196"/>
      <c r="O368" s="196"/>
      <c r="P368" s="196"/>
      <c r="Q368" s="196"/>
      <c r="R368" s="196"/>
      <c r="S368" s="196"/>
      <c r="T368" s="197"/>
      <c r="AT368" s="191" t="s">
        <v>179</v>
      </c>
      <c r="AU368" s="191" t="s">
        <v>86</v>
      </c>
      <c r="AV368" s="14" t="s">
        <v>86</v>
      </c>
      <c r="AW368" s="14" t="s">
        <v>32</v>
      </c>
      <c r="AX368" s="14" t="s">
        <v>77</v>
      </c>
      <c r="AY368" s="191" t="s">
        <v>170</v>
      </c>
    </row>
    <row r="369" spans="1:65" s="15" customFormat="1" ht="10.199999999999999">
      <c r="B369" s="198"/>
      <c r="D369" s="183" t="s">
        <v>179</v>
      </c>
      <c r="E369" s="199" t="s">
        <v>1</v>
      </c>
      <c r="F369" s="200" t="s">
        <v>198</v>
      </c>
      <c r="H369" s="201">
        <v>6</v>
      </c>
      <c r="I369" s="202"/>
      <c r="L369" s="198"/>
      <c r="M369" s="203"/>
      <c r="N369" s="204"/>
      <c r="O369" s="204"/>
      <c r="P369" s="204"/>
      <c r="Q369" s="204"/>
      <c r="R369" s="204"/>
      <c r="S369" s="204"/>
      <c r="T369" s="205"/>
      <c r="AT369" s="199" t="s">
        <v>179</v>
      </c>
      <c r="AU369" s="199" t="s">
        <v>86</v>
      </c>
      <c r="AV369" s="15" t="s">
        <v>177</v>
      </c>
      <c r="AW369" s="15" t="s">
        <v>32</v>
      </c>
      <c r="AX369" s="15" t="s">
        <v>84</v>
      </c>
      <c r="AY369" s="199" t="s">
        <v>170</v>
      </c>
    </row>
    <row r="370" spans="1:65" s="2" customFormat="1" ht="21.75" customHeight="1">
      <c r="A370" s="33"/>
      <c r="B370" s="167"/>
      <c r="C370" s="168" t="s">
        <v>792</v>
      </c>
      <c r="D370" s="168" t="s">
        <v>173</v>
      </c>
      <c r="E370" s="169" t="s">
        <v>1449</v>
      </c>
      <c r="F370" s="170" t="s">
        <v>1450</v>
      </c>
      <c r="G370" s="171" t="s">
        <v>297</v>
      </c>
      <c r="H370" s="172">
        <v>2</v>
      </c>
      <c r="I370" s="173"/>
      <c r="J370" s="174">
        <f>ROUND(I370*H370,2)</f>
        <v>0</v>
      </c>
      <c r="K370" s="175"/>
      <c r="L370" s="34"/>
      <c r="M370" s="176" t="s">
        <v>1</v>
      </c>
      <c r="N370" s="177" t="s">
        <v>42</v>
      </c>
      <c r="O370" s="59"/>
      <c r="P370" s="178">
        <f>O370*H370</f>
        <v>0</v>
      </c>
      <c r="Q370" s="178">
        <v>4.2999999999999999E-4</v>
      </c>
      <c r="R370" s="178">
        <f>Q370*H370</f>
        <v>8.5999999999999998E-4</v>
      </c>
      <c r="S370" s="178">
        <v>0</v>
      </c>
      <c r="T370" s="179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80" t="s">
        <v>273</v>
      </c>
      <c r="AT370" s="180" t="s">
        <v>173</v>
      </c>
      <c r="AU370" s="180" t="s">
        <v>86</v>
      </c>
      <c r="AY370" s="18" t="s">
        <v>170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18" t="s">
        <v>84</v>
      </c>
      <c r="BK370" s="181">
        <f>ROUND(I370*H370,2)</f>
        <v>0</v>
      </c>
      <c r="BL370" s="18" t="s">
        <v>273</v>
      </c>
      <c r="BM370" s="180" t="s">
        <v>1451</v>
      </c>
    </row>
    <row r="371" spans="1:65" s="14" customFormat="1" ht="10.199999999999999">
      <c r="B371" s="190"/>
      <c r="D371" s="183" t="s">
        <v>179</v>
      </c>
      <c r="E371" s="191" t="s">
        <v>1</v>
      </c>
      <c r="F371" s="192" t="s">
        <v>1452</v>
      </c>
      <c r="H371" s="193">
        <v>2</v>
      </c>
      <c r="I371" s="194"/>
      <c r="L371" s="190"/>
      <c r="M371" s="195"/>
      <c r="N371" s="196"/>
      <c r="O371" s="196"/>
      <c r="P371" s="196"/>
      <c r="Q371" s="196"/>
      <c r="R371" s="196"/>
      <c r="S371" s="196"/>
      <c r="T371" s="197"/>
      <c r="AT371" s="191" t="s">
        <v>179</v>
      </c>
      <c r="AU371" s="191" t="s">
        <v>86</v>
      </c>
      <c r="AV371" s="14" t="s">
        <v>86</v>
      </c>
      <c r="AW371" s="14" t="s">
        <v>32</v>
      </c>
      <c r="AX371" s="14" t="s">
        <v>84</v>
      </c>
      <c r="AY371" s="191" t="s">
        <v>170</v>
      </c>
    </row>
    <row r="372" spans="1:65" s="2" customFormat="1" ht="21.75" customHeight="1">
      <c r="A372" s="33"/>
      <c r="B372" s="167"/>
      <c r="C372" s="168" t="s">
        <v>797</v>
      </c>
      <c r="D372" s="168" t="s">
        <v>173</v>
      </c>
      <c r="E372" s="169" t="s">
        <v>1453</v>
      </c>
      <c r="F372" s="170" t="s">
        <v>1454</v>
      </c>
      <c r="G372" s="171" t="s">
        <v>297</v>
      </c>
      <c r="H372" s="172">
        <v>1</v>
      </c>
      <c r="I372" s="173"/>
      <c r="J372" s="174">
        <f>ROUND(I372*H372,2)</f>
        <v>0</v>
      </c>
      <c r="K372" s="175"/>
      <c r="L372" s="34"/>
      <c r="M372" s="176" t="s">
        <v>1</v>
      </c>
      <c r="N372" s="177" t="s">
        <v>42</v>
      </c>
      <c r="O372" s="59"/>
      <c r="P372" s="178">
        <f>O372*H372</f>
        <v>0</v>
      </c>
      <c r="Q372" s="178">
        <v>5.2999999999999998E-4</v>
      </c>
      <c r="R372" s="178">
        <f>Q372*H372</f>
        <v>5.2999999999999998E-4</v>
      </c>
      <c r="S372" s="178">
        <v>0</v>
      </c>
      <c r="T372" s="179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80" t="s">
        <v>273</v>
      </c>
      <c r="AT372" s="180" t="s">
        <v>173</v>
      </c>
      <c r="AU372" s="180" t="s">
        <v>86</v>
      </c>
      <c r="AY372" s="18" t="s">
        <v>170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18" t="s">
        <v>84</v>
      </c>
      <c r="BK372" s="181">
        <f>ROUND(I372*H372,2)</f>
        <v>0</v>
      </c>
      <c r="BL372" s="18" t="s">
        <v>273</v>
      </c>
      <c r="BM372" s="180" t="s">
        <v>1455</v>
      </c>
    </row>
    <row r="373" spans="1:65" s="14" customFormat="1" ht="10.199999999999999">
      <c r="B373" s="190"/>
      <c r="D373" s="183" t="s">
        <v>179</v>
      </c>
      <c r="E373" s="191" t="s">
        <v>1</v>
      </c>
      <c r="F373" s="192" t="s">
        <v>1456</v>
      </c>
      <c r="H373" s="193">
        <v>1</v>
      </c>
      <c r="I373" s="194"/>
      <c r="L373" s="190"/>
      <c r="M373" s="195"/>
      <c r="N373" s="196"/>
      <c r="O373" s="196"/>
      <c r="P373" s="196"/>
      <c r="Q373" s="196"/>
      <c r="R373" s="196"/>
      <c r="S373" s="196"/>
      <c r="T373" s="197"/>
      <c r="AT373" s="191" t="s">
        <v>179</v>
      </c>
      <c r="AU373" s="191" t="s">
        <v>86</v>
      </c>
      <c r="AV373" s="14" t="s">
        <v>86</v>
      </c>
      <c r="AW373" s="14" t="s">
        <v>32</v>
      </c>
      <c r="AX373" s="14" t="s">
        <v>84</v>
      </c>
      <c r="AY373" s="191" t="s">
        <v>170</v>
      </c>
    </row>
    <row r="374" spans="1:65" s="2" customFormat="1" ht="21.75" customHeight="1">
      <c r="A374" s="33"/>
      <c r="B374" s="167"/>
      <c r="C374" s="168" t="s">
        <v>800</v>
      </c>
      <c r="D374" s="168" t="s">
        <v>173</v>
      </c>
      <c r="E374" s="169" t="s">
        <v>1457</v>
      </c>
      <c r="F374" s="170" t="s">
        <v>1458</v>
      </c>
      <c r="G374" s="171" t="s">
        <v>297</v>
      </c>
      <c r="H374" s="172">
        <v>1</v>
      </c>
      <c r="I374" s="173"/>
      <c r="J374" s="174">
        <f>ROUND(I374*H374,2)</f>
        <v>0</v>
      </c>
      <c r="K374" s="175"/>
      <c r="L374" s="34"/>
      <c r="M374" s="176" t="s">
        <v>1</v>
      </c>
      <c r="N374" s="177" t="s">
        <v>42</v>
      </c>
      <c r="O374" s="59"/>
      <c r="P374" s="178">
        <f>O374*H374</f>
        <v>0</v>
      </c>
      <c r="Q374" s="178">
        <v>6.7000000000000002E-4</v>
      </c>
      <c r="R374" s="178">
        <f>Q374*H374</f>
        <v>6.7000000000000002E-4</v>
      </c>
      <c r="S374" s="178">
        <v>0</v>
      </c>
      <c r="T374" s="179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80" t="s">
        <v>273</v>
      </c>
      <c r="AT374" s="180" t="s">
        <v>173</v>
      </c>
      <c r="AU374" s="180" t="s">
        <v>86</v>
      </c>
      <c r="AY374" s="18" t="s">
        <v>170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18" t="s">
        <v>84</v>
      </c>
      <c r="BK374" s="181">
        <f>ROUND(I374*H374,2)</f>
        <v>0</v>
      </c>
      <c r="BL374" s="18" t="s">
        <v>273</v>
      </c>
      <c r="BM374" s="180" t="s">
        <v>1459</v>
      </c>
    </row>
    <row r="375" spans="1:65" s="14" customFormat="1" ht="10.199999999999999">
      <c r="B375" s="190"/>
      <c r="D375" s="183" t="s">
        <v>179</v>
      </c>
      <c r="E375" s="191" t="s">
        <v>1</v>
      </c>
      <c r="F375" s="192" t="s">
        <v>1460</v>
      </c>
      <c r="H375" s="193">
        <v>1</v>
      </c>
      <c r="I375" s="194"/>
      <c r="L375" s="190"/>
      <c r="M375" s="195"/>
      <c r="N375" s="196"/>
      <c r="O375" s="196"/>
      <c r="P375" s="196"/>
      <c r="Q375" s="196"/>
      <c r="R375" s="196"/>
      <c r="S375" s="196"/>
      <c r="T375" s="197"/>
      <c r="AT375" s="191" t="s">
        <v>179</v>
      </c>
      <c r="AU375" s="191" t="s">
        <v>86</v>
      </c>
      <c r="AV375" s="14" t="s">
        <v>86</v>
      </c>
      <c r="AW375" s="14" t="s">
        <v>32</v>
      </c>
      <c r="AX375" s="14" t="s">
        <v>84</v>
      </c>
      <c r="AY375" s="191" t="s">
        <v>170</v>
      </c>
    </row>
    <row r="376" spans="1:65" s="2" customFormat="1" ht="21.75" customHeight="1">
      <c r="A376" s="33"/>
      <c r="B376" s="167"/>
      <c r="C376" s="168" t="s">
        <v>805</v>
      </c>
      <c r="D376" s="168" t="s">
        <v>173</v>
      </c>
      <c r="E376" s="169" t="s">
        <v>1461</v>
      </c>
      <c r="F376" s="170" t="s">
        <v>1462</v>
      </c>
      <c r="G376" s="171" t="s">
        <v>297</v>
      </c>
      <c r="H376" s="172">
        <v>1</v>
      </c>
      <c r="I376" s="173"/>
      <c r="J376" s="174">
        <f>ROUND(I376*H376,2)</f>
        <v>0</v>
      </c>
      <c r="K376" s="175"/>
      <c r="L376" s="34"/>
      <c r="M376" s="176" t="s">
        <v>1</v>
      </c>
      <c r="N376" s="177" t="s">
        <v>42</v>
      </c>
      <c r="O376" s="59"/>
      <c r="P376" s="178">
        <f>O376*H376</f>
        <v>0</v>
      </c>
      <c r="Q376" s="178">
        <v>3.3E-4</v>
      </c>
      <c r="R376" s="178">
        <f>Q376*H376</f>
        <v>3.3E-4</v>
      </c>
      <c r="S376" s="178">
        <v>0</v>
      </c>
      <c r="T376" s="179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80" t="s">
        <v>273</v>
      </c>
      <c r="AT376" s="180" t="s">
        <v>173</v>
      </c>
      <c r="AU376" s="180" t="s">
        <v>86</v>
      </c>
      <c r="AY376" s="18" t="s">
        <v>170</v>
      </c>
      <c r="BE376" s="181">
        <f>IF(N376="základní",J376,0)</f>
        <v>0</v>
      </c>
      <c r="BF376" s="181">
        <f>IF(N376="snížená",J376,0)</f>
        <v>0</v>
      </c>
      <c r="BG376" s="181">
        <f>IF(N376="zákl. přenesená",J376,0)</f>
        <v>0</v>
      </c>
      <c r="BH376" s="181">
        <f>IF(N376="sníž. přenesená",J376,0)</f>
        <v>0</v>
      </c>
      <c r="BI376" s="181">
        <f>IF(N376="nulová",J376,0)</f>
        <v>0</v>
      </c>
      <c r="BJ376" s="18" t="s">
        <v>84</v>
      </c>
      <c r="BK376" s="181">
        <f>ROUND(I376*H376,2)</f>
        <v>0</v>
      </c>
      <c r="BL376" s="18" t="s">
        <v>273</v>
      </c>
      <c r="BM376" s="180" t="s">
        <v>1463</v>
      </c>
    </row>
    <row r="377" spans="1:65" s="14" customFormat="1" ht="10.199999999999999">
      <c r="B377" s="190"/>
      <c r="D377" s="183" t="s">
        <v>179</v>
      </c>
      <c r="E377" s="191" t="s">
        <v>1</v>
      </c>
      <c r="F377" s="192" t="s">
        <v>1464</v>
      </c>
      <c r="H377" s="193">
        <v>1</v>
      </c>
      <c r="I377" s="194"/>
      <c r="L377" s="190"/>
      <c r="M377" s="195"/>
      <c r="N377" s="196"/>
      <c r="O377" s="196"/>
      <c r="P377" s="196"/>
      <c r="Q377" s="196"/>
      <c r="R377" s="196"/>
      <c r="S377" s="196"/>
      <c r="T377" s="197"/>
      <c r="AT377" s="191" t="s">
        <v>179</v>
      </c>
      <c r="AU377" s="191" t="s">
        <v>86</v>
      </c>
      <c r="AV377" s="14" t="s">
        <v>86</v>
      </c>
      <c r="AW377" s="14" t="s">
        <v>32</v>
      </c>
      <c r="AX377" s="14" t="s">
        <v>84</v>
      </c>
      <c r="AY377" s="191" t="s">
        <v>170</v>
      </c>
    </row>
    <row r="378" spans="1:65" s="2" customFormat="1" ht="21.75" customHeight="1">
      <c r="A378" s="33"/>
      <c r="B378" s="167"/>
      <c r="C378" s="168" t="s">
        <v>810</v>
      </c>
      <c r="D378" s="168" t="s">
        <v>173</v>
      </c>
      <c r="E378" s="169" t="s">
        <v>1465</v>
      </c>
      <c r="F378" s="170" t="s">
        <v>1466</v>
      </c>
      <c r="G378" s="171" t="s">
        <v>297</v>
      </c>
      <c r="H378" s="172">
        <v>2</v>
      </c>
      <c r="I378" s="173"/>
      <c r="J378" s="174">
        <f>ROUND(I378*H378,2)</f>
        <v>0</v>
      </c>
      <c r="K378" s="175"/>
      <c r="L378" s="34"/>
      <c r="M378" s="176" t="s">
        <v>1</v>
      </c>
      <c r="N378" s="177" t="s">
        <v>42</v>
      </c>
      <c r="O378" s="59"/>
      <c r="P378" s="178">
        <f>O378*H378</f>
        <v>0</v>
      </c>
      <c r="Q378" s="178">
        <v>3.8999999999999999E-4</v>
      </c>
      <c r="R378" s="178">
        <f>Q378*H378</f>
        <v>7.7999999999999999E-4</v>
      </c>
      <c r="S378" s="178">
        <v>0</v>
      </c>
      <c r="T378" s="179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80" t="s">
        <v>273</v>
      </c>
      <c r="AT378" s="180" t="s">
        <v>173</v>
      </c>
      <c r="AU378" s="180" t="s">
        <v>86</v>
      </c>
      <c r="AY378" s="18" t="s">
        <v>170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18" t="s">
        <v>84</v>
      </c>
      <c r="BK378" s="181">
        <f>ROUND(I378*H378,2)</f>
        <v>0</v>
      </c>
      <c r="BL378" s="18" t="s">
        <v>273</v>
      </c>
      <c r="BM378" s="180" t="s">
        <v>1467</v>
      </c>
    </row>
    <row r="379" spans="1:65" s="14" customFormat="1" ht="10.199999999999999">
      <c r="B379" s="190"/>
      <c r="D379" s="183" t="s">
        <v>179</v>
      </c>
      <c r="E379" s="191" t="s">
        <v>1</v>
      </c>
      <c r="F379" s="192" t="s">
        <v>1468</v>
      </c>
      <c r="H379" s="193">
        <v>2</v>
      </c>
      <c r="I379" s="194"/>
      <c r="L379" s="190"/>
      <c r="M379" s="195"/>
      <c r="N379" s="196"/>
      <c r="O379" s="196"/>
      <c r="P379" s="196"/>
      <c r="Q379" s="196"/>
      <c r="R379" s="196"/>
      <c r="S379" s="196"/>
      <c r="T379" s="197"/>
      <c r="AT379" s="191" t="s">
        <v>179</v>
      </c>
      <c r="AU379" s="191" t="s">
        <v>86</v>
      </c>
      <c r="AV379" s="14" t="s">
        <v>86</v>
      </c>
      <c r="AW379" s="14" t="s">
        <v>32</v>
      </c>
      <c r="AX379" s="14" t="s">
        <v>84</v>
      </c>
      <c r="AY379" s="191" t="s">
        <v>170</v>
      </c>
    </row>
    <row r="380" spans="1:65" s="2" customFormat="1" ht="21.75" customHeight="1">
      <c r="A380" s="33"/>
      <c r="B380" s="167"/>
      <c r="C380" s="168" t="s">
        <v>815</v>
      </c>
      <c r="D380" s="168" t="s">
        <v>173</v>
      </c>
      <c r="E380" s="169" t="s">
        <v>1469</v>
      </c>
      <c r="F380" s="170" t="s">
        <v>1470</v>
      </c>
      <c r="G380" s="171" t="s">
        <v>297</v>
      </c>
      <c r="H380" s="172">
        <v>1</v>
      </c>
      <c r="I380" s="173"/>
      <c r="J380" s="174">
        <f>ROUND(I380*H380,2)</f>
        <v>0</v>
      </c>
      <c r="K380" s="175"/>
      <c r="L380" s="34"/>
      <c r="M380" s="176" t="s">
        <v>1</v>
      </c>
      <c r="N380" s="177" t="s">
        <v>42</v>
      </c>
      <c r="O380" s="59"/>
      <c r="P380" s="178">
        <f>O380*H380</f>
        <v>0</v>
      </c>
      <c r="Q380" s="178">
        <v>4.8000000000000001E-4</v>
      </c>
      <c r="R380" s="178">
        <f>Q380*H380</f>
        <v>4.8000000000000001E-4</v>
      </c>
      <c r="S380" s="178">
        <v>0</v>
      </c>
      <c r="T380" s="179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80" t="s">
        <v>273</v>
      </c>
      <c r="AT380" s="180" t="s">
        <v>173</v>
      </c>
      <c r="AU380" s="180" t="s">
        <v>86</v>
      </c>
      <c r="AY380" s="18" t="s">
        <v>170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18" t="s">
        <v>84</v>
      </c>
      <c r="BK380" s="181">
        <f>ROUND(I380*H380,2)</f>
        <v>0</v>
      </c>
      <c r="BL380" s="18" t="s">
        <v>273</v>
      </c>
      <c r="BM380" s="180" t="s">
        <v>1471</v>
      </c>
    </row>
    <row r="381" spans="1:65" s="14" customFormat="1" ht="10.199999999999999">
      <c r="B381" s="190"/>
      <c r="D381" s="183" t="s">
        <v>179</v>
      </c>
      <c r="E381" s="191" t="s">
        <v>1</v>
      </c>
      <c r="F381" s="192" t="s">
        <v>1472</v>
      </c>
      <c r="H381" s="193">
        <v>1</v>
      </c>
      <c r="I381" s="194"/>
      <c r="L381" s="190"/>
      <c r="M381" s="195"/>
      <c r="N381" s="196"/>
      <c r="O381" s="196"/>
      <c r="P381" s="196"/>
      <c r="Q381" s="196"/>
      <c r="R381" s="196"/>
      <c r="S381" s="196"/>
      <c r="T381" s="197"/>
      <c r="AT381" s="191" t="s">
        <v>179</v>
      </c>
      <c r="AU381" s="191" t="s">
        <v>86</v>
      </c>
      <c r="AV381" s="14" t="s">
        <v>86</v>
      </c>
      <c r="AW381" s="14" t="s">
        <v>32</v>
      </c>
      <c r="AX381" s="14" t="s">
        <v>84</v>
      </c>
      <c r="AY381" s="191" t="s">
        <v>170</v>
      </c>
    </row>
    <row r="382" spans="1:65" s="2" customFormat="1" ht="21.75" customHeight="1">
      <c r="A382" s="33"/>
      <c r="B382" s="167"/>
      <c r="C382" s="168" t="s">
        <v>820</v>
      </c>
      <c r="D382" s="168" t="s">
        <v>173</v>
      </c>
      <c r="E382" s="169" t="s">
        <v>1473</v>
      </c>
      <c r="F382" s="170" t="s">
        <v>1474</v>
      </c>
      <c r="G382" s="171" t="s">
        <v>297</v>
      </c>
      <c r="H382" s="172">
        <v>3</v>
      </c>
      <c r="I382" s="173"/>
      <c r="J382" s="174">
        <f>ROUND(I382*H382,2)</f>
        <v>0</v>
      </c>
      <c r="K382" s="175"/>
      <c r="L382" s="34"/>
      <c r="M382" s="176" t="s">
        <v>1</v>
      </c>
      <c r="N382" s="177" t="s">
        <v>42</v>
      </c>
      <c r="O382" s="59"/>
      <c r="P382" s="178">
        <f>O382*H382</f>
        <v>0</v>
      </c>
      <c r="Q382" s="178">
        <v>2.5000000000000001E-4</v>
      </c>
      <c r="R382" s="178">
        <f>Q382*H382</f>
        <v>7.5000000000000002E-4</v>
      </c>
      <c r="S382" s="178">
        <v>0</v>
      </c>
      <c r="T382" s="179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80" t="s">
        <v>273</v>
      </c>
      <c r="AT382" s="180" t="s">
        <v>173</v>
      </c>
      <c r="AU382" s="180" t="s">
        <v>86</v>
      </c>
      <c r="AY382" s="18" t="s">
        <v>170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18" t="s">
        <v>84</v>
      </c>
      <c r="BK382" s="181">
        <f>ROUND(I382*H382,2)</f>
        <v>0</v>
      </c>
      <c r="BL382" s="18" t="s">
        <v>273</v>
      </c>
      <c r="BM382" s="180" t="s">
        <v>1475</v>
      </c>
    </row>
    <row r="383" spans="1:65" s="14" customFormat="1" ht="10.199999999999999">
      <c r="B383" s="190"/>
      <c r="D383" s="183" t="s">
        <v>179</v>
      </c>
      <c r="E383" s="191" t="s">
        <v>1</v>
      </c>
      <c r="F383" s="192" t="s">
        <v>171</v>
      </c>
      <c r="H383" s="193">
        <v>3</v>
      </c>
      <c r="I383" s="194"/>
      <c r="L383" s="190"/>
      <c r="M383" s="195"/>
      <c r="N383" s="196"/>
      <c r="O383" s="196"/>
      <c r="P383" s="196"/>
      <c r="Q383" s="196"/>
      <c r="R383" s="196"/>
      <c r="S383" s="196"/>
      <c r="T383" s="197"/>
      <c r="AT383" s="191" t="s">
        <v>179</v>
      </c>
      <c r="AU383" s="191" t="s">
        <v>86</v>
      </c>
      <c r="AV383" s="14" t="s">
        <v>86</v>
      </c>
      <c r="AW383" s="14" t="s">
        <v>32</v>
      </c>
      <c r="AX383" s="14" t="s">
        <v>84</v>
      </c>
      <c r="AY383" s="191" t="s">
        <v>170</v>
      </c>
    </row>
    <row r="384" spans="1:65" s="2" customFormat="1" ht="21.75" customHeight="1">
      <c r="A384" s="33"/>
      <c r="B384" s="167"/>
      <c r="C384" s="168" t="s">
        <v>823</v>
      </c>
      <c r="D384" s="168" t="s">
        <v>173</v>
      </c>
      <c r="E384" s="169" t="s">
        <v>1476</v>
      </c>
      <c r="F384" s="170" t="s">
        <v>1477</v>
      </c>
      <c r="G384" s="171" t="s">
        <v>297</v>
      </c>
      <c r="H384" s="172">
        <v>1</v>
      </c>
      <c r="I384" s="173"/>
      <c r="J384" s="174">
        <f>ROUND(I384*H384,2)</f>
        <v>0</v>
      </c>
      <c r="K384" s="175"/>
      <c r="L384" s="34"/>
      <c r="M384" s="176" t="s">
        <v>1</v>
      </c>
      <c r="N384" s="177" t="s">
        <v>42</v>
      </c>
      <c r="O384" s="59"/>
      <c r="P384" s="178">
        <f>O384*H384</f>
        <v>0</v>
      </c>
      <c r="Q384" s="178">
        <v>2.0000000000000001E-4</v>
      </c>
      <c r="R384" s="178">
        <f>Q384*H384</f>
        <v>2.0000000000000001E-4</v>
      </c>
      <c r="S384" s="178">
        <v>0</v>
      </c>
      <c r="T384" s="179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80" t="s">
        <v>273</v>
      </c>
      <c r="AT384" s="180" t="s">
        <v>173</v>
      </c>
      <c r="AU384" s="180" t="s">
        <v>86</v>
      </c>
      <c r="AY384" s="18" t="s">
        <v>170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18" t="s">
        <v>84</v>
      </c>
      <c r="BK384" s="181">
        <f>ROUND(I384*H384,2)</f>
        <v>0</v>
      </c>
      <c r="BL384" s="18" t="s">
        <v>273</v>
      </c>
      <c r="BM384" s="180" t="s">
        <v>1478</v>
      </c>
    </row>
    <row r="385" spans="1:65" s="14" customFormat="1" ht="10.199999999999999">
      <c r="B385" s="190"/>
      <c r="D385" s="183" t="s">
        <v>179</v>
      </c>
      <c r="E385" s="191" t="s">
        <v>1</v>
      </c>
      <c r="F385" s="192" t="s">
        <v>84</v>
      </c>
      <c r="H385" s="193">
        <v>1</v>
      </c>
      <c r="I385" s="194"/>
      <c r="L385" s="190"/>
      <c r="M385" s="195"/>
      <c r="N385" s="196"/>
      <c r="O385" s="196"/>
      <c r="P385" s="196"/>
      <c r="Q385" s="196"/>
      <c r="R385" s="196"/>
      <c r="S385" s="196"/>
      <c r="T385" s="197"/>
      <c r="AT385" s="191" t="s">
        <v>179</v>
      </c>
      <c r="AU385" s="191" t="s">
        <v>86</v>
      </c>
      <c r="AV385" s="14" t="s">
        <v>86</v>
      </c>
      <c r="AW385" s="14" t="s">
        <v>32</v>
      </c>
      <c r="AX385" s="14" t="s">
        <v>84</v>
      </c>
      <c r="AY385" s="191" t="s">
        <v>170</v>
      </c>
    </row>
    <row r="386" spans="1:65" s="2" customFormat="1" ht="21.75" customHeight="1">
      <c r="A386" s="33"/>
      <c r="B386" s="167"/>
      <c r="C386" s="168" t="s">
        <v>831</v>
      </c>
      <c r="D386" s="168" t="s">
        <v>173</v>
      </c>
      <c r="E386" s="169" t="s">
        <v>1479</v>
      </c>
      <c r="F386" s="170" t="s">
        <v>1480</v>
      </c>
      <c r="G386" s="171" t="s">
        <v>297</v>
      </c>
      <c r="H386" s="172">
        <v>5</v>
      </c>
      <c r="I386" s="173"/>
      <c r="J386" s="174">
        <f>ROUND(I386*H386,2)</f>
        <v>0</v>
      </c>
      <c r="K386" s="175"/>
      <c r="L386" s="34"/>
      <c r="M386" s="176" t="s">
        <v>1</v>
      </c>
      <c r="N386" s="177" t="s">
        <v>42</v>
      </c>
      <c r="O386" s="59"/>
      <c r="P386" s="178">
        <f>O386*H386</f>
        <v>0</v>
      </c>
      <c r="Q386" s="178">
        <v>3.5E-4</v>
      </c>
      <c r="R386" s="178">
        <f>Q386*H386</f>
        <v>1.75E-3</v>
      </c>
      <c r="S386" s="178">
        <v>0</v>
      </c>
      <c r="T386" s="179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80" t="s">
        <v>273</v>
      </c>
      <c r="AT386" s="180" t="s">
        <v>173</v>
      </c>
      <c r="AU386" s="180" t="s">
        <v>86</v>
      </c>
      <c r="AY386" s="18" t="s">
        <v>170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18" t="s">
        <v>84</v>
      </c>
      <c r="BK386" s="181">
        <f>ROUND(I386*H386,2)</f>
        <v>0</v>
      </c>
      <c r="BL386" s="18" t="s">
        <v>273</v>
      </c>
      <c r="BM386" s="180" t="s">
        <v>1481</v>
      </c>
    </row>
    <row r="387" spans="1:65" s="14" customFormat="1" ht="10.199999999999999">
      <c r="B387" s="190"/>
      <c r="D387" s="183" t="s">
        <v>179</v>
      </c>
      <c r="E387" s="191" t="s">
        <v>1</v>
      </c>
      <c r="F387" s="192" t="s">
        <v>205</v>
      </c>
      <c r="H387" s="193">
        <v>5</v>
      </c>
      <c r="I387" s="194"/>
      <c r="L387" s="190"/>
      <c r="M387" s="195"/>
      <c r="N387" s="196"/>
      <c r="O387" s="196"/>
      <c r="P387" s="196"/>
      <c r="Q387" s="196"/>
      <c r="R387" s="196"/>
      <c r="S387" s="196"/>
      <c r="T387" s="197"/>
      <c r="AT387" s="191" t="s">
        <v>179</v>
      </c>
      <c r="AU387" s="191" t="s">
        <v>86</v>
      </c>
      <c r="AV387" s="14" t="s">
        <v>86</v>
      </c>
      <c r="AW387" s="14" t="s">
        <v>32</v>
      </c>
      <c r="AX387" s="14" t="s">
        <v>84</v>
      </c>
      <c r="AY387" s="191" t="s">
        <v>170</v>
      </c>
    </row>
    <row r="388" spans="1:65" s="12" customFormat="1" ht="22.8" customHeight="1">
      <c r="B388" s="154"/>
      <c r="D388" s="155" t="s">
        <v>76</v>
      </c>
      <c r="E388" s="165" t="s">
        <v>938</v>
      </c>
      <c r="F388" s="165" t="s">
        <v>939</v>
      </c>
      <c r="I388" s="157"/>
      <c r="J388" s="166">
        <f>BK388</f>
        <v>0</v>
      </c>
      <c r="L388" s="154"/>
      <c r="M388" s="159"/>
      <c r="N388" s="160"/>
      <c r="O388" s="160"/>
      <c r="P388" s="161">
        <f>SUM(P389:P390)</f>
        <v>0</v>
      </c>
      <c r="Q388" s="160"/>
      <c r="R388" s="161">
        <f>SUM(R389:R390)</f>
        <v>2.4600000000000004E-3</v>
      </c>
      <c r="S388" s="160"/>
      <c r="T388" s="162">
        <f>SUM(T389:T390)</f>
        <v>0</v>
      </c>
      <c r="AR388" s="155" t="s">
        <v>86</v>
      </c>
      <c r="AT388" s="163" t="s">
        <v>76</v>
      </c>
      <c r="AU388" s="163" t="s">
        <v>84</v>
      </c>
      <c r="AY388" s="155" t="s">
        <v>170</v>
      </c>
      <c r="BK388" s="164">
        <f>SUM(BK389:BK390)</f>
        <v>0</v>
      </c>
    </row>
    <row r="389" spans="1:65" s="2" customFormat="1" ht="21.75" customHeight="1">
      <c r="A389" s="33"/>
      <c r="B389" s="167"/>
      <c r="C389" s="168" t="s">
        <v>837</v>
      </c>
      <c r="D389" s="168" t="s">
        <v>173</v>
      </c>
      <c r="E389" s="169" t="s">
        <v>1482</v>
      </c>
      <c r="F389" s="170" t="s">
        <v>1483</v>
      </c>
      <c r="G389" s="171" t="s">
        <v>244</v>
      </c>
      <c r="H389" s="172">
        <v>49.2</v>
      </c>
      <c r="I389" s="173"/>
      <c r="J389" s="174">
        <f>ROUND(I389*H389,2)</f>
        <v>0</v>
      </c>
      <c r="K389" s="175"/>
      <c r="L389" s="34"/>
      <c r="M389" s="176" t="s">
        <v>1</v>
      </c>
      <c r="N389" s="177" t="s">
        <v>42</v>
      </c>
      <c r="O389" s="59"/>
      <c r="P389" s="178">
        <f>O389*H389</f>
        <v>0</v>
      </c>
      <c r="Q389" s="178">
        <v>5.0000000000000002E-5</v>
      </c>
      <c r="R389" s="178">
        <f>Q389*H389</f>
        <v>2.4600000000000004E-3</v>
      </c>
      <c r="S389" s="178">
        <v>0</v>
      </c>
      <c r="T389" s="179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80" t="s">
        <v>273</v>
      </c>
      <c r="AT389" s="180" t="s">
        <v>173</v>
      </c>
      <c r="AU389" s="180" t="s">
        <v>86</v>
      </c>
      <c r="AY389" s="18" t="s">
        <v>170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18" t="s">
        <v>84</v>
      </c>
      <c r="BK389" s="181">
        <f>ROUND(I389*H389,2)</f>
        <v>0</v>
      </c>
      <c r="BL389" s="18" t="s">
        <v>273</v>
      </c>
      <c r="BM389" s="180" t="s">
        <v>1484</v>
      </c>
    </row>
    <row r="390" spans="1:65" s="14" customFormat="1" ht="10.199999999999999">
      <c r="B390" s="190"/>
      <c r="D390" s="183" t="s">
        <v>179</v>
      </c>
      <c r="E390" s="191" t="s">
        <v>1</v>
      </c>
      <c r="F390" s="192" t="s">
        <v>1485</v>
      </c>
      <c r="H390" s="193">
        <v>49.2</v>
      </c>
      <c r="I390" s="194"/>
      <c r="L390" s="190"/>
      <c r="M390" s="195"/>
      <c r="N390" s="196"/>
      <c r="O390" s="196"/>
      <c r="P390" s="196"/>
      <c r="Q390" s="196"/>
      <c r="R390" s="196"/>
      <c r="S390" s="196"/>
      <c r="T390" s="197"/>
      <c r="AT390" s="191" t="s">
        <v>179</v>
      </c>
      <c r="AU390" s="191" t="s">
        <v>86</v>
      </c>
      <c r="AV390" s="14" t="s">
        <v>86</v>
      </c>
      <c r="AW390" s="14" t="s">
        <v>32</v>
      </c>
      <c r="AX390" s="14" t="s">
        <v>84</v>
      </c>
      <c r="AY390" s="191" t="s">
        <v>170</v>
      </c>
    </row>
    <row r="391" spans="1:65" s="12" customFormat="1" ht="25.95" customHeight="1">
      <c r="B391" s="154"/>
      <c r="D391" s="155" t="s">
        <v>76</v>
      </c>
      <c r="E391" s="156" t="s">
        <v>1012</v>
      </c>
      <c r="F391" s="156" t="s">
        <v>1013</v>
      </c>
      <c r="I391" s="157"/>
      <c r="J391" s="158">
        <f>BK391</f>
        <v>0</v>
      </c>
      <c r="L391" s="154"/>
      <c r="M391" s="159"/>
      <c r="N391" s="160"/>
      <c r="O391" s="160"/>
      <c r="P391" s="161">
        <f>SUM(P392:P393)</f>
        <v>0</v>
      </c>
      <c r="Q391" s="160"/>
      <c r="R391" s="161">
        <f>SUM(R392:R393)</f>
        <v>0</v>
      </c>
      <c r="S391" s="160"/>
      <c r="T391" s="162">
        <f>SUM(T392:T393)</f>
        <v>0</v>
      </c>
      <c r="AR391" s="155" t="s">
        <v>177</v>
      </c>
      <c r="AT391" s="163" t="s">
        <v>76</v>
      </c>
      <c r="AU391" s="163" t="s">
        <v>77</v>
      </c>
      <c r="AY391" s="155" t="s">
        <v>170</v>
      </c>
      <c r="BK391" s="164">
        <f>SUM(BK392:BK393)</f>
        <v>0</v>
      </c>
    </row>
    <row r="392" spans="1:65" s="2" customFormat="1" ht="16.5" customHeight="1">
      <c r="A392" s="33"/>
      <c r="B392" s="167"/>
      <c r="C392" s="168" t="s">
        <v>843</v>
      </c>
      <c r="D392" s="168" t="s">
        <v>173</v>
      </c>
      <c r="E392" s="169" t="s">
        <v>1486</v>
      </c>
      <c r="F392" s="170" t="s">
        <v>1487</v>
      </c>
      <c r="G392" s="171" t="s">
        <v>1017</v>
      </c>
      <c r="H392" s="172">
        <v>5</v>
      </c>
      <c r="I392" s="173"/>
      <c r="J392" s="174">
        <f>ROUND(I392*H392,2)</f>
        <v>0</v>
      </c>
      <c r="K392" s="175"/>
      <c r="L392" s="34"/>
      <c r="M392" s="176" t="s">
        <v>1</v>
      </c>
      <c r="N392" s="177" t="s">
        <v>42</v>
      </c>
      <c r="O392" s="59"/>
      <c r="P392" s="178">
        <f>O392*H392</f>
        <v>0</v>
      </c>
      <c r="Q392" s="178">
        <v>0</v>
      </c>
      <c r="R392" s="178">
        <f>Q392*H392</f>
        <v>0</v>
      </c>
      <c r="S392" s="178">
        <v>0</v>
      </c>
      <c r="T392" s="179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80" t="s">
        <v>1018</v>
      </c>
      <c r="AT392" s="180" t="s">
        <v>173</v>
      </c>
      <c r="AU392" s="180" t="s">
        <v>84</v>
      </c>
      <c r="AY392" s="18" t="s">
        <v>170</v>
      </c>
      <c r="BE392" s="181">
        <f>IF(N392="základní",J392,0)</f>
        <v>0</v>
      </c>
      <c r="BF392" s="181">
        <f>IF(N392="snížená",J392,0)</f>
        <v>0</v>
      </c>
      <c r="BG392" s="181">
        <f>IF(N392="zákl. přenesená",J392,0)</f>
        <v>0</v>
      </c>
      <c r="BH392" s="181">
        <f>IF(N392="sníž. přenesená",J392,0)</f>
        <v>0</v>
      </c>
      <c r="BI392" s="181">
        <f>IF(N392="nulová",J392,0)</f>
        <v>0</v>
      </c>
      <c r="BJ392" s="18" t="s">
        <v>84</v>
      </c>
      <c r="BK392" s="181">
        <f>ROUND(I392*H392,2)</f>
        <v>0</v>
      </c>
      <c r="BL392" s="18" t="s">
        <v>1018</v>
      </c>
      <c r="BM392" s="180" t="s">
        <v>1488</v>
      </c>
    </row>
    <row r="393" spans="1:65" s="14" customFormat="1" ht="10.199999999999999">
      <c r="B393" s="190"/>
      <c r="D393" s="183" t="s">
        <v>179</v>
      </c>
      <c r="E393" s="191" t="s">
        <v>1</v>
      </c>
      <c r="F393" s="192" t="s">
        <v>205</v>
      </c>
      <c r="H393" s="193">
        <v>5</v>
      </c>
      <c r="I393" s="194"/>
      <c r="L393" s="190"/>
      <c r="M393" s="230"/>
      <c r="N393" s="231"/>
      <c r="O393" s="231"/>
      <c r="P393" s="231"/>
      <c r="Q393" s="231"/>
      <c r="R393" s="231"/>
      <c r="S393" s="231"/>
      <c r="T393" s="232"/>
      <c r="AT393" s="191" t="s">
        <v>179</v>
      </c>
      <c r="AU393" s="191" t="s">
        <v>84</v>
      </c>
      <c r="AV393" s="14" t="s">
        <v>86</v>
      </c>
      <c r="AW393" s="14" t="s">
        <v>32</v>
      </c>
      <c r="AX393" s="14" t="s">
        <v>84</v>
      </c>
      <c r="AY393" s="191" t="s">
        <v>170</v>
      </c>
    </row>
    <row r="394" spans="1:65" s="2" customFormat="1" ht="6.9" customHeight="1">
      <c r="A394" s="33"/>
      <c r="B394" s="48"/>
      <c r="C394" s="49"/>
      <c r="D394" s="49"/>
      <c r="E394" s="49"/>
      <c r="F394" s="49"/>
      <c r="G394" s="49"/>
      <c r="H394" s="49"/>
      <c r="I394" s="126"/>
      <c r="J394" s="49"/>
      <c r="K394" s="49"/>
      <c r="L394" s="34"/>
      <c r="M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</row>
  </sheetData>
  <autoFilter ref="C132:K393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97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127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1489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ROUND(J132,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ROUND((SUM(BE132:BE193)),  2)</f>
        <v>0</v>
      </c>
      <c r="G35" s="33"/>
      <c r="H35" s="33"/>
      <c r="I35" s="113">
        <v>0.21</v>
      </c>
      <c r="J35" s="112">
        <f>ROUND(((SUM(BE132:BE193))*I35),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ROUND((SUM(BF132:BF193)),  2)</f>
        <v>0</v>
      </c>
      <c r="G36" s="33"/>
      <c r="H36" s="33"/>
      <c r="I36" s="113">
        <v>0.15</v>
      </c>
      <c r="J36" s="112">
        <f>ROUND(((SUM(BF132:BF193))*I36),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ROUND((SUM(BG132:BG193)),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ROUND((SUM(BH132:BH193)),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ROUND((SUM(BI132:BI193)),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127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A.3 - Plynová zařízení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135</v>
      </c>
      <c r="E99" s="134"/>
      <c r="F99" s="134"/>
      <c r="G99" s="134"/>
      <c r="H99" s="134"/>
      <c r="I99" s="135"/>
      <c r="J99" s="136">
        <f>J133</f>
        <v>0</v>
      </c>
      <c r="L99" s="132"/>
    </row>
    <row r="100" spans="1:47" s="10" customFormat="1" ht="19.95" customHeight="1">
      <c r="B100" s="137"/>
      <c r="D100" s="138" t="s">
        <v>1035</v>
      </c>
      <c r="E100" s="139"/>
      <c r="F100" s="139"/>
      <c r="G100" s="139"/>
      <c r="H100" s="139"/>
      <c r="I100" s="140"/>
      <c r="J100" s="141">
        <f>J134</f>
        <v>0</v>
      </c>
      <c r="L100" s="137"/>
    </row>
    <row r="101" spans="1:47" s="10" customFormat="1" ht="19.95" customHeight="1">
      <c r="B101" s="137"/>
      <c r="D101" s="138" t="s">
        <v>139</v>
      </c>
      <c r="E101" s="139"/>
      <c r="F101" s="139"/>
      <c r="G101" s="139"/>
      <c r="H101" s="139"/>
      <c r="I101" s="140"/>
      <c r="J101" s="141">
        <f>J137</f>
        <v>0</v>
      </c>
      <c r="L101" s="137"/>
    </row>
    <row r="102" spans="1:47" s="9" customFormat="1" ht="24.9" customHeight="1">
      <c r="B102" s="132"/>
      <c r="D102" s="133" t="s">
        <v>141</v>
      </c>
      <c r="E102" s="134"/>
      <c r="F102" s="134"/>
      <c r="G102" s="134"/>
      <c r="H102" s="134"/>
      <c r="I102" s="135"/>
      <c r="J102" s="136">
        <f>J145</f>
        <v>0</v>
      </c>
      <c r="L102" s="132"/>
    </row>
    <row r="103" spans="1:47" s="10" customFormat="1" ht="19.95" customHeight="1">
      <c r="B103" s="137"/>
      <c r="D103" s="138" t="s">
        <v>1490</v>
      </c>
      <c r="E103" s="139"/>
      <c r="F103" s="139"/>
      <c r="G103" s="139"/>
      <c r="H103" s="139"/>
      <c r="I103" s="140"/>
      <c r="J103" s="141">
        <f>J146</f>
        <v>0</v>
      </c>
      <c r="L103" s="137"/>
    </row>
    <row r="104" spans="1:47" s="10" customFormat="1" ht="19.95" customHeight="1">
      <c r="B104" s="137"/>
      <c r="D104" s="138" t="s">
        <v>1039</v>
      </c>
      <c r="E104" s="139"/>
      <c r="F104" s="139"/>
      <c r="G104" s="139"/>
      <c r="H104" s="139"/>
      <c r="I104" s="140"/>
      <c r="J104" s="141">
        <f>J169</f>
        <v>0</v>
      </c>
      <c r="L104" s="137"/>
    </row>
    <row r="105" spans="1:47" s="10" customFormat="1" ht="19.95" customHeight="1">
      <c r="B105" s="137"/>
      <c r="D105" s="138" t="s">
        <v>1041</v>
      </c>
      <c r="E105" s="139"/>
      <c r="F105" s="139"/>
      <c r="G105" s="139"/>
      <c r="H105" s="139"/>
      <c r="I105" s="140"/>
      <c r="J105" s="141">
        <f>J172</f>
        <v>0</v>
      </c>
      <c r="L105" s="137"/>
    </row>
    <row r="106" spans="1:47" s="10" customFormat="1" ht="19.95" customHeight="1">
      <c r="B106" s="137"/>
      <c r="D106" s="138" t="s">
        <v>149</v>
      </c>
      <c r="E106" s="139"/>
      <c r="F106" s="139"/>
      <c r="G106" s="139"/>
      <c r="H106" s="139"/>
      <c r="I106" s="140"/>
      <c r="J106" s="141">
        <f>J175</f>
        <v>0</v>
      </c>
      <c r="L106" s="137"/>
    </row>
    <row r="107" spans="1:47" s="9" customFormat="1" ht="24.9" customHeight="1">
      <c r="B107" s="132"/>
      <c r="D107" s="133" t="s">
        <v>1491</v>
      </c>
      <c r="E107" s="134"/>
      <c r="F107" s="134"/>
      <c r="G107" s="134"/>
      <c r="H107" s="134"/>
      <c r="I107" s="135"/>
      <c r="J107" s="136">
        <f>J178</f>
        <v>0</v>
      </c>
      <c r="L107" s="132"/>
    </row>
    <row r="108" spans="1:47" s="10" customFormat="1" ht="19.95" customHeight="1">
      <c r="B108" s="137"/>
      <c r="D108" s="138" t="s">
        <v>1492</v>
      </c>
      <c r="E108" s="139"/>
      <c r="F108" s="139"/>
      <c r="G108" s="139"/>
      <c r="H108" s="139"/>
      <c r="I108" s="140"/>
      <c r="J108" s="141">
        <f>J179</f>
        <v>0</v>
      </c>
      <c r="L108" s="137"/>
    </row>
    <row r="109" spans="1:47" s="10" customFormat="1" ht="19.95" customHeight="1">
      <c r="B109" s="137"/>
      <c r="D109" s="138" t="s">
        <v>1493</v>
      </c>
      <c r="E109" s="139"/>
      <c r="F109" s="139"/>
      <c r="G109" s="139"/>
      <c r="H109" s="139"/>
      <c r="I109" s="140"/>
      <c r="J109" s="141">
        <f>J186</f>
        <v>0</v>
      </c>
      <c r="L109" s="137"/>
    </row>
    <row r="110" spans="1:47" s="9" customFormat="1" ht="24.9" customHeight="1">
      <c r="B110" s="132"/>
      <c r="D110" s="133" t="s">
        <v>151</v>
      </c>
      <c r="E110" s="134"/>
      <c r="F110" s="134"/>
      <c r="G110" s="134"/>
      <c r="H110" s="134"/>
      <c r="I110" s="135"/>
      <c r="J110" s="136">
        <f>J191</f>
        <v>0</v>
      </c>
      <c r="L110" s="132"/>
    </row>
    <row r="111" spans="1:47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" customHeight="1">
      <c r="A112" s="33"/>
      <c r="B112" s="48"/>
      <c r="C112" s="49"/>
      <c r="D112" s="49"/>
      <c r="E112" s="49"/>
      <c r="F112" s="49"/>
      <c r="G112" s="49"/>
      <c r="H112" s="49"/>
      <c r="I112" s="126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" customHeight="1">
      <c r="A116" s="33"/>
      <c r="B116" s="50"/>
      <c r="C116" s="51"/>
      <c r="D116" s="51"/>
      <c r="E116" s="51"/>
      <c r="F116" s="51"/>
      <c r="G116" s="51"/>
      <c r="H116" s="51"/>
      <c r="I116" s="127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" customHeight="1">
      <c r="A117" s="33"/>
      <c r="B117" s="34"/>
      <c r="C117" s="22" t="s">
        <v>155</v>
      </c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" customHeight="1">
      <c r="A118" s="33"/>
      <c r="B118" s="34"/>
      <c r="C118" s="33"/>
      <c r="D118" s="33"/>
      <c r="E118" s="33"/>
      <c r="F118" s="33"/>
      <c r="G118" s="33"/>
      <c r="H118" s="33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3.25" customHeight="1">
      <c r="A120" s="33"/>
      <c r="B120" s="34"/>
      <c r="C120" s="33"/>
      <c r="D120" s="33"/>
      <c r="E120" s="279" t="str">
        <f>E7</f>
        <v>Nástavba a udržovací práce na objektu Městské policie Prahy 8 - AKTUALIZCE</v>
      </c>
      <c r="F120" s="280"/>
      <c r="G120" s="280"/>
      <c r="H120" s="280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1"/>
      <c r="C121" s="28" t="s">
        <v>126</v>
      </c>
      <c r="I121" s="99"/>
      <c r="L121" s="21"/>
    </row>
    <row r="122" spans="1:31" s="2" customFormat="1" ht="16.5" customHeight="1">
      <c r="A122" s="33"/>
      <c r="B122" s="34"/>
      <c r="C122" s="33"/>
      <c r="D122" s="33"/>
      <c r="E122" s="279" t="s">
        <v>127</v>
      </c>
      <c r="F122" s="281"/>
      <c r="G122" s="281"/>
      <c r="H122" s="281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128</v>
      </c>
      <c r="D123" s="33"/>
      <c r="E123" s="33"/>
      <c r="F123" s="33"/>
      <c r="G123" s="33"/>
      <c r="H123" s="33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41" t="str">
        <f>E11</f>
        <v>A.3 - Plynová zařízení</v>
      </c>
      <c r="F124" s="281"/>
      <c r="G124" s="281"/>
      <c r="H124" s="281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3"/>
      <c r="D125" s="33"/>
      <c r="E125" s="33"/>
      <c r="F125" s="33"/>
      <c r="G125" s="33"/>
      <c r="H125" s="33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3"/>
      <c r="E126" s="33"/>
      <c r="F126" s="26" t="str">
        <f>F14</f>
        <v>Balabánova 1273/2, Praha-Kobylisy</v>
      </c>
      <c r="G126" s="33"/>
      <c r="H126" s="33"/>
      <c r="I126" s="103" t="s">
        <v>22</v>
      </c>
      <c r="J126" s="56" t="str">
        <f>IF(J14="","",J14)</f>
        <v>26. 8. 2020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3"/>
      <c r="D127" s="33"/>
      <c r="E127" s="33"/>
      <c r="F127" s="33"/>
      <c r="G127" s="33"/>
      <c r="H127" s="33"/>
      <c r="I127" s="10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5.65" customHeight="1">
      <c r="A128" s="33"/>
      <c r="B128" s="34"/>
      <c r="C128" s="28" t="s">
        <v>24</v>
      </c>
      <c r="D128" s="33"/>
      <c r="E128" s="33"/>
      <c r="F128" s="26" t="str">
        <f>E17</f>
        <v>Městská část Praha 8, Zenklova 1/35</v>
      </c>
      <c r="G128" s="33"/>
      <c r="H128" s="33"/>
      <c r="I128" s="103" t="s">
        <v>30</v>
      </c>
      <c r="J128" s="31" t="str">
        <f>E23</f>
        <v>ZOAA s.r.o, Hošťálkova 637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15" customHeight="1">
      <c r="A129" s="33"/>
      <c r="B129" s="34"/>
      <c r="C129" s="28" t="s">
        <v>28</v>
      </c>
      <c r="D129" s="33"/>
      <c r="E129" s="33"/>
      <c r="F129" s="26" t="str">
        <f>IF(E20="","",E20)</f>
        <v>Vyplň údaj</v>
      </c>
      <c r="G129" s="33"/>
      <c r="H129" s="33"/>
      <c r="I129" s="103" t="s">
        <v>33</v>
      </c>
      <c r="J129" s="31" t="str">
        <f>E26</f>
        <v>Lenka Jandová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10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42"/>
      <c r="B131" s="143"/>
      <c r="C131" s="144" t="s">
        <v>156</v>
      </c>
      <c r="D131" s="145" t="s">
        <v>62</v>
      </c>
      <c r="E131" s="145" t="s">
        <v>58</v>
      </c>
      <c r="F131" s="145" t="s">
        <v>59</v>
      </c>
      <c r="G131" s="145" t="s">
        <v>157</v>
      </c>
      <c r="H131" s="145" t="s">
        <v>158</v>
      </c>
      <c r="I131" s="146" t="s">
        <v>159</v>
      </c>
      <c r="J131" s="147" t="s">
        <v>132</v>
      </c>
      <c r="K131" s="148" t="s">
        <v>160</v>
      </c>
      <c r="L131" s="149"/>
      <c r="M131" s="63" t="s">
        <v>1</v>
      </c>
      <c r="N131" s="64" t="s">
        <v>41</v>
      </c>
      <c r="O131" s="64" t="s">
        <v>161</v>
      </c>
      <c r="P131" s="64" t="s">
        <v>162</v>
      </c>
      <c r="Q131" s="64" t="s">
        <v>163</v>
      </c>
      <c r="R131" s="64" t="s">
        <v>164</v>
      </c>
      <c r="S131" s="64" t="s">
        <v>165</v>
      </c>
      <c r="T131" s="65" t="s">
        <v>166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pans="1:65" s="2" customFormat="1" ht="22.8" customHeight="1">
      <c r="A132" s="33"/>
      <c r="B132" s="34"/>
      <c r="C132" s="70" t="s">
        <v>167</v>
      </c>
      <c r="D132" s="33"/>
      <c r="E132" s="33"/>
      <c r="F132" s="33"/>
      <c r="G132" s="33"/>
      <c r="H132" s="33"/>
      <c r="I132" s="102"/>
      <c r="J132" s="150">
        <f>BK132</f>
        <v>0</v>
      </c>
      <c r="K132" s="33"/>
      <c r="L132" s="34"/>
      <c r="M132" s="66"/>
      <c r="N132" s="57"/>
      <c r="O132" s="67"/>
      <c r="P132" s="151">
        <f>P133+P145+P178+P191</f>
        <v>0</v>
      </c>
      <c r="Q132" s="67"/>
      <c r="R132" s="151">
        <f>R133+R145+R178+R191</f>
        <v>7.2009999999999991E-2</v>
      </c>
      <c r="S132" s="67"/>
      <c r="T132" s="152">
        <f>T133+T145+T178+T191</f>
        <v>8.2500000000000004E-2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76</v>
      </c>
      <c r="AU132" s="18" t="s">
        <v>134</v>
      </c>
      <c r="BK132" s="153">
        <f>BK133+BK145+BK178+BK191</f>
        <v>0</v>
      </c>
    </row>
    <row r="133" spans="1:65" s="12" customFormat="1" ht="25.95" customHeight="1">
      <c r="B133" s="154"/>
      <c r="D133" s="155" t="s">
        <v>76</v>
      </c>
      <c r="E133" s="156" t="s">
        <v>168</v>
      </c>
      <c r="F133" s="156" t="s">
        <v>169</v>
      </c>
      <c r="I133" s="157"/>
      <c r="J133" s="158">
        <f>BK133</f>
        <v>0</v>
      </c>
      <c r="L133" s="154"/>
      <c r="M133" s="159"/>
      <c r="N133" s="160"/>
      <c r="O133" s="160"/>
      <c r="P133" s="161">
        <f>P134+P137</f>
        <v>0</v>
      </c>
      <c r="Q133" s="160"/>
      <c r="R133" s="161">
        <f>R134+R137</f>
        <v>7.9799999999999999E-4</v>
      </c>
      <c r="S133" s="160"/>
      <c r="T133" s="162">
        <f>T134+T137</f>
        <v>1.9E-2</v>
      </c>
      <c r="AR133" s="155" t="s">
        <v>84</v>
      </c>
      <c r="AT133" s="163" t="s">
        <v>76</v>
      </c>
      <c r="AU133" s="163" t="s">
        <v>77</v>
      </c>
      <c r="AY133" s="155" t="s">
        <v>170</v>
      </c>
      <c r="BK133" s="164">
        <f>BK134+BK137</f>
        <v>0</v>
      </c>
    </row>
    <row r="134" spans="1:65" s="12" customFormat="1" ht="22.8" customHeight="1">
      <c r="B134" s="154"/>
      <c r="D134" s="155" t="s">
        <v>76</v>
      </c>
      <c r="E134" s="165" t="s">
        <v>228</v>
      </c>
      <c r="F134" s="165" t="s">
        <v>1042</v>
      </c>
      <c r="I134" s="157"/>
      <c r="J134" s="166">
        <f>BK134</f>
        <v>0</v>
      </c>
      <c r="L134" s="154"/>
      <c r="M134" s="159"/>
      <c r="N134" s="160"/>
      <c r="O134" s="160"/>
      <c r="P134" s="161">
        <f>SUM(P135:P136)</f>
        <v>0</v>
      </c>
      <c r="Q134" s="160"/>
      <c r="R134" s="161">
        <f>SUM(R135:R136)</f>
        <v>7.9799999999999999E-4</v>
      </c>
      <c r="S134" s="160"/>
      <c r="T134" s="162">
        <f>SUM(T135:T136)</f>
        <v>1.9E-2</v>
      </c>
      <c r="AR134" s="155" t="s">
        <v>84</v>
      </c>
      <c r="AT134" s="163" t="s">
        <v>76</v>
      </c>
      <c r="AU134" s="163" t="s">
        <v>84</v>
      </c>
      <c r="AY134" s="155" t="s">
        <v>170</v>
      </c>
      <c r="BK134" s="164">
        <f>SUM(BK135:BK136)</f>
        <v>0</v>
      </c>
    </row>
    <row r="135" spans="1:65" s="2" customFormat="1" ht="21.75" customHeight="1">
      <c r="A135" s="33"/>
      <c r="B135" s="167"/>
      <c r="C135" s="168" t="s">
        <v>84</v>
      </c>
      <c r="D135" s="168" t="s">
        <v>173</v>
      </c>
      <c r="E135" s="169" t="s">
        <v>1043</v>
      </c>
      <c r="F135" s="170" t="s">
        <v>1044</v>
      </c>
      <c r="G135" s="171" t="s">
        <v>244</v>
      </c>
      <c r="H135" s="172">
        <v>0.95</v>
      </c>
      <c r="I135" s="173"/>
      <c r="J135" s="174">
        <f>ROUND(I135*H135,2)</f>
        <v>0</v>
      </c>
      <c r="K135" s="175"/>
      <c r="L135" s="34"/>
      <c r="M135" s="176" t="s">
        <v>1</v>
      </c>
      <c r="N135" s="177" t="s">
        <v>42</v>
      </c>
      <c r="O135" s="59"/>
      <c r="P135" s="178">
        <f>O135*H135</f>
        <v>0</v>
      </c>
      <c r="Q135" s="178">
        <v>8.4000000000000003E-4</v>
      </c>
      <c r="R135" s="178">
        <f>Q135*H135</f>
        <v>7.9799999999999999E-4</v>
      </c>
      <c r="S135" s="178">
        <v>0.02</v>
      </c>
      <c r="T135" s="179">
        <f>S135*H135</f>
        <v>1.9E-2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0" t="s">
        <v>177</v>
      </c>
      <c r="AT135" s="180" t="s">
        <v>173</v>
      </c>
      <c r="AU135" s="180" t="s">
        <v>86</v>
      </c>
      <c r="AY135" s="18" t="s">
        <v>170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84</v>
      </c>
      <c r="BK135" s="181">
        <f>ROUND(I135*H135,2)</f>
        <v>0</v>
      </c>
      <c r="BL135" s="18" t="s">
        <v>177</v>
      </c>
      <c r="BM135" s="180" t="s">
        <v>1494</v>
      </c>
    </row>
    <row r="136" spans="1:65" s="14" customFormat="1" ht="10.199999999999999">
      <c r="B136" s="190"/>
      <c r="D136" s="183" t="s">
        <v>179</v>
      </c>
      <c r="E136" s="191" t="s">
        <v>1</v>
      </c>
      <c r="F136" s="192" t="s">
        <v>1495</v>
      </c>
      <c r="H136" s="193">
        <v>0.95</v>
      </c>
      <c r="I136" s="194"/>
      <c r="L136" s="190"/>
      <c r="M136" s="195"/>
      <c r="N136" s="196"/>
      <c r="O136" s="196"/>
      <c r="P136" s="196"/>
      <c r="Q136" s="196"/>
      <c r="R136" s="196"/>
      <c r="S136" s="196"/>
      <c r="T136" s="197"/>
      <c r="AT136" s="191" t="s">
        <v>179</v>
      </c>
      <c r="AU136" s="191" t="s">
        <v>86</v>
      </c>
      <c r="AV136" s="14" t="s">
        <v>86</v>
      </c>
      <c r="AW136" s="14" t="s">
        <v>32</v>
      </c>
      <c r="AX136" s="14" t="s">
        <v>84</v>
      </c>
      <c r="AY136" s="191" t="s">
        <v>170</v>
      </c>
    </row>
    <row r="137" spans="1:65" s="12" customFormat="1" ht="22.8" customHeight="1">
      <c r="B137" s="154"/>
      <c r="D137" s="155" t="s">
        <v>76</v>
      </c>
      <c r="E137" s="165" t="s">
        <v>452</v>
      </c>
      <c r="F137" s="165" t="s">
        <v>453</v>
      </c>
      <c r="I137" s="157"/>
      <c r="J137" s="166">
        <f>BK137</f>
        <v>0</v>
      </c>
      <c r="L137" s="154"/>
      <c r="M137" s="159"/>
      <c r="N137" s="160"/>
      <c r="O137" s="160"/>
      <c r="P137" s="161">
        <f>SUM(P138:P144)</f>
        <v>0</v>
      </c>
      <c r="Q137" s="160"/>
      <c r="R137" s="161">
        <f>SUM(R138:R144)</f>
        <v>0</v>
      </c>
      <c r="S137" s="160"/>
      <c r="T137" s="162">
        <f>SUM(T138:T144)</f>
        <v>0</v>
      </c>
      <c r="AR137" s="155" t="s">
        <v>84</v>
      </c>
      <c r="AT137" s="163" t="s">
        <v>76</v>
      </c>
      <c r="AU137" s="163" t="s">
        <v>84</v>
      </c>
      <c r="AY137" s="155" t="s">
        <v>170</v>
      </c>
      <c r="BK137" s="164">
        <f>SUM(BK138:BK144)</f>
        <v>0</v>
      </c>
    </row>
    <row r="138" spans="1:65" s="2" customFormat="1" ht="21.75" customHeight="1">
      <c r="A138" s="33"/>
      <c r="B138" s="167"/>
      <c r="C138" s="168" t="s">
        <v>86</v>
      </c>
      <c r="D138" s="168" t="s">
        <v>173</v>
      </c>
      <c r="E138" s="169" t="s">
        <v>1051</v>
      </c>
      <c r="F138" s="170" t="s">
        <v>1052</v>
      </c>
      <c r="G138" s="171" t="s">
        <v>190</v>
      </c>
      <c r="H138" s="172">
        <v>1.9E-2</v>
      </c>
      <c r="I138" s="173"/>
      <c r="J138" s="174">
        <f>ROUND(I138*H138,2)</f>
        <v>0</v>
      </c>
      <c r="K138" s="175"/>
      <c r="L138" s="34"/>
      <c r="M138" s="176" t="s">
        <v>1</v>
      </c>
      <c r="N138" s="177" t="s">
        <v>42</v>
      </c>
      <c r="O138" s="59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0" t="s">
        <v>177</v>
      </c>
      <c r="AT138" s="180" t="s">
        <v>173</v>
      </c>
      <c r="AU138" s="180" t="s">
        <v>86</v>
      </c>
      <c r="AY138" s="18" t="s">
        <v>170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8" t="s">
        <v>84</v>
      </c>
      <c r="BK138" s="181">
        <f>ROUND(I138*H138,2)</f>
        <v>0</v>
      </c>
      <c r="BL138" s="18" t="s">
        <v>177</v>
      </c>
      <c r="BM138" s="180" t="s">
        <v>1496</v>
      </c>
    </row>
    <row r="139" spans="1:65" s="14" customFormat="1" ht="10.199999999999999">
      <c r="B139" s="190"/>
      <c r="D139" s="183" t="s">
        <v>179</v>
      </c>
      <c r="E139" s="191" t="s">
        <v>1</v>
      </c>
      <c r="F139" s="192" t="s">
        <v>1497</v>
      </c>
      <c r="H139" s="193">
        <v>1.9E-2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1" t="s">
        <v>179</v>
      </c>
      <c r="AU139" s="191" t="s">
        <v>86</v>
      </c>
      <c r="AV139" s="14" t="s">
        <v>86</v>
      </c>
      <c r="AW139" s="14" t="s">
        <v>32</v>
      </c>
      <c r="AX139" s="14" t="s">
        <v>84</v>
      </c>
      <c r="AY139" s="191" t="s">
        <v>170</v>
      </c>
    </row>
    <row r="140" spans="1:65" s="2" customFormat="1" ht="21.75" customHeight="1">
      <c r="A140" s="33"/>
      <c r="B140" s="167"/>
      <c r="C140" s="168" t="s">
        <v>171</v>
      </c>
      <c r="D140" s="168" t="s">
        <v>173</v>
      </c>
      <c r="E140" s="169" t="s">
        <v>463</v>
      </c>
      <c r="F140" s="170" t="s">
        <v>464</v>
      </c>
      <c r="G140" s="171" t="s">
        <v>190</v>
      </c>
      <c r="H140" s="172">
        <v>0.19</v>
      </c>
      <c r="I140" s="173"/>
      <c r="J140" s="174">
        <f>ROUND(I140*H140,2)</f>
        <v>0</v>
      </c>
      <c r="K140" s="175"/>
      <c r="L140" s="34"/>
      <c r="M140" s="176" t="s">
        <v>1</v>
      </c>
      <c r="N140" s="177" t="s">
        <v>42</v>
      </c>
      <c r="O140" s="59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0" t="s">
        <v>177</v>
      </c>
      <c r="AT140" s="180" t="s">
        <v>173</v>
      </c>
      <c r="AU140" s="180" t="s">
        <v>86</v>
      </c>
      <c r="AY140" s="18" t="s">
        <v>170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84</v>
      </c>
      <c r="BK140" s="181">
        <f>ROUND(I140*H140,2)</f>
        <v>0</v>
      </c>
      <c r="BL140" s="18" t="s">
        <v>177</v>
      </c>
      <c r="BM140" s="180" t="s">
        <v>1498</v>
      </c>
    </row>
    <row r="141" spans="1:65" s="14" customFormat="1" ht="10.199999999999999">
      <c r="B141" s="190"/>
      <c r="D141" s="183" t="s">
        <v>179</v>
      </c>
      <c r="E141" s="191" t="s">
        <v>1</v>
      </c>
      <c r="F141" s="192" t="s">
        <v>1499</v>
      </c>
      <c r="H141" s="193">
        <v>0.19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1" t="s">
        <v>179</v>
      </c>
      <c r="AU141" s="191" t="s">
        <v>86</v>
      </c>
      <c r="AV141" s="14" t="s">
        <v>86</v>
      </c>
      <c r="AW141" s="14" t="s">
        <v>32</v>
      </c>
      <c r="AX141" s="14" t="s">
        <v>84</v>
      </c>
      <c r="AY141" s="191" t="s">
        <v>170</v>
      </c>
    </row>
    <row r="142" spans="1:65" s="2" customFormat="1" ht="21.75" customHeight="1">
      <c r="A142" s="33"/>
      <c r="B142" s="167"/>
      <c r="C142" s="168" t="s">
        <v>177</v>
      </c>
      <c r="D142" s="168" t="s">
        <v>173</v>
      </c>
      <c r="E142" s="169" t="s">
        <v>1057</v>
      </c>
      <c r="F142" s="170" t="s">
        <v>1058</v>
      </c>
      <c r="G142" s="171" t="s">
        <v>190</v>
      </c>
      <c r="H142" s="172">
        <v>1.9E-2</v>
      </c>
      <c r="I142" s="173"/>
      <c r="J142" s="174">
        <f>ROUND(I142*H142,2)</f>
        <v>0</v>
      </c>
      <c r="K142" s="175"/>
      <c r="L142" s="34"/>
      <c r="M142" s="176" t="s">
        <v>1</v>
      </c>
      <c r="N142" s="177" t="s">
        <v>42</v>
      </c>
      <c r="O142" s="59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0" t="s">
        <v>177</v>
      </c>
      <c r="AT142" s="180" t="s">
        <v>173</v>
      </c>
      <c r="AU142" s="180" t="s">
        <v>86</v>
      </c>
      <c r="AY142" s="18" t="s">
        <v>170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84</v>
      </c>
      <c r="BK142" s="181">
        <f>ROUND(I142*H142,2)</f>
        <v>0</v>
      </c>
      <c r="BL142" s="18" t="s">
        <v>177</v>
      </c>
      <c r="BM142" s="180" t="s">
        <v>1500</v>
      </c>
    </row>
    <row r="143" spans="1:65" s="14" customFormat="1" ht="10.199999999999999">
      <c r="B143" s="190"/>
      <c r="D143" s="183" t="s">
        <v>179</v>
      </c>
      <c r="E143" s="191" t="s">
        <v>1</v>
      </c>
      <c r="F143" s="192" t="s">
        <v>1497</v>
      </c>
      <c r="H143" s="193">
        <v>1.9E-2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179</v>
      </c>
      <c r="AU143" s="191" t="s">
        <v>86</v>
      </c>
      <c r="AV143" s="14" t="s">
        <v>86</v>
      </c>
      <c r="AW143" s="14" t="s">
        <v>32</v>
      </c>
      <c r="AX143" s="14" t="s">
        <v>84</v>
      </c>
      <c r="AY143" s="191" t="s">
        <v>170</v>
      </c>
    </row>
    <row r="144" spans="1:65" s="2" customFormat="1" ht="21.75" customHeight="1">
      <c r="A144" s="33"/>
      <c r="B144" s="167"/>
      <c r="C144" s="168" t="s">
        <v>205</v>
      </c>
      <c r="D144" s="168" t="s">
        <v>173</v>
      </c>
      <c r="E144" s="169" t="s">
        <v>1501</v>
      </c>
      <c r="F144" s="170" t="s">
        <v>1502</v>
      </c>
      <c r="G144" s="171" t="s">
        <v>190</v>
      </c>
      <c r="H144" s="172">
        <v>1.9E-2</v>
      </c>
      <c r="I144" s="173"/>
      <c r="J144" s="174">
        <f>ROUND(I144*H144,2)</f>
        <v>0</v>
      </c>
      <c r="K144" s="175"/>
      <c r="L144" s="34"/>
      <c r="M144" s="176" t="s">
        <v>1</v>
      </c>
      <c r="N144" s="177" t="s">
        <v>42</v>
      </c>
      <c r="O144" s="59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0" t="s">
        <v>177</v>
      </c>
      <c r="AT144" s="180" t="s">
        <v>173</v>
      </c>
      <c r="AU144" s="180" t="s">
        <v>86</v>
      </c>
      <c r="AY144" s="18" t="s">
        <v>170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8" t="s">
        <v>84</v>
      </c>
      <c r="BK144" s="181">
        <f>ROUND(I144*H144,2)</f>
        <v>0</v>
      </c>
      <c r="BL144" s="18" t="s">
        <v>177</v>
      </c>
      <c r="BM144" s="180" t="s">
        <v>1503</v>
      </c>
    </row>
    <row r="145" spans="1:65" s="12" customFormat="1" ht="25.95" customHeight="1">
      <c r="B145" s="154"/>
      <c r="D145" s="155" t="s">
        <v>76</v>
      </c>
      <c r="E145" s="156" t="s">
        <v>486</v>
      </c>
      <c r="F145" s="156" t="s">
        <v>487</v>
      </c>
      <c r="I145" s="157"/>
      <c r="J145" s="158">
        <f>BK145</f>
        <v>0</v>
      </c>
      <c r="L145" s="154"/>
      <c r="M145" s="159"/>
      <c r="N145" s="160"/>
      <c r="O145" s="160"/>
      <c r="P145" s="161">
        <f>P146+P169+P172+P175</f>
        <v>0</v>
      </c>
      <c r="Q145" s="160"/>
      <c r="R145" s="161">
        <f>R146+R169+R172+R175</f>
        <v>7.1211999999999998E-2</v>
      </c>
      <c r="S145" s="160"/>
      <c r="T145" s="162">
        <f>T146+T169+T172+T175</f>
        <v>6.3500000000000001E-2</v>
      </c>
      <c r="AR145" s="155" t="s">
        <v>86</v>
      </c>
      <c r="AT145" s="163" t="s">
        <v>76</v>
      </c>
      <c r="AU145" s="163" t="s">
        <v>77</v>
      </c>
      <c r="AY145" s="155" t="s">
        <v>170</v>
      </c>
      <c r="BK145" s="164">
        <f>BK146+BK169+BK172+BK175</f>
        <v>0</v>
      </c>
    </row>
    <row r="146" spans="1:65" s="12" customFormat="1" ht="22.8" customHeight="1">
      <c r="B146" s="154"/>
      <c r="D146" s="155" t="s">
        <v>76</v>
      </c>
      <c r="E146" s="165" t="s">
        <v>1504</v>
      </c>
      <c r="F146" s="165" t="s">
        <v>1505</v>
      </c>
      <c r="I146" s="157"/>
      <c r="J146" s="166">
        <f>BK146</f>
        <v>0</v>
      </c>
      <c r="L146" s="154"/>
      <c r="M146" s="159"/>
      <c r="N146" s="160"/>
      <c r="O146" s="160"/>
      <c r="P146" s="161">
        <f>SUM(P147:P168)</f>
        <v>0</v>
      </c>
      <c r="Q146" s="160"/>
      <c r="R146" s="161">
        <f>SUM(R147:R168)</f>
        <v>6.8351999999999996E-2</v>
      </c>
      <c r="S146" s="160"/>
      <c r="T146" s="162">
        <f>SUM(T147:T168)</f>
        <v>6.3500000000000001E-2</v>
      </c>
      <c r="AR146" s="155" t="s">
        <v>86</v>
      </c>
      <c r="AT146" s="163" t="s">
        <v>76</v>
      </c>
      <c r="AU146" s="163" t="s">
        <v>84</v>
      </c>
      <c r="AY146" s="155" t="s">
        <v>170</v>
      </c>
      <c r="BK146" s="164">
        <f>SUM(BK147:BK168)</f>
        <v>0</v>
      </c>
    </row>
    <row r="147" spans="1:65" s="2" customFormat="1" ht="21.75" customHeight="1">
      <c r="A147" s="33"/>
      <c r="B147" s="167"/>
      <c r="C147" s="168" t="s">
        <v>210</v>
      </c>
      <c r="D147" s="168" t="s">
        <v>173</v>
      </c>
      <c r="E147" s="169" t="s">
        <v>1506</v>
      </c>
      <c r="F147" s="170" t="s">
        <v>1507</v>
      </c>
      <c r="G147" s="171" t="s">
        <v>244</v>
      </c>
      <c r="H147" s="172">
        <v>19</v>
      </c>
      <c r="I147" s="173"/>
      <c r="J147" s="174">
        <f>ROUND(I147*H147,2)</f>
        <v>0</v>
      </c>
      <c r="K147" s="175"/>
      <c r="L147" s="34"/>
      <c r="M147" s="176" t="s">
        <v>1</v>
      </c>
      <c r="N147" s="177" t="s">
        <v>42</v>
      </c>
      <c r="O147" s="59"/>
      <c r="P147" s="178">
        <f>O147*H147</f>
        <v>0</v>
      </c>
      <c r="Q147" s="178">
        <v>2.64E-3</v>
      </c>
      <c r="R147" s="178">
        <f>Q147*H147</f>
        <v>5.0159999999999996E-2</v>
      </c>
      <c r="S147" s="178">
        <v>0</v>
      </c>
      <c r="T147" s="179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0" t="s">
        <v>273</v>
      </c>
      <c r="AT147" s="180" t="s">
        <v>173</v>
      </c>
      <c r="AU147" s="180" t="s">
        <v>86</v>
      </c>
      <c r="AY147" s="18" t="s">
        <v>170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8" t="s">
        <v>84</v>
      </c>
      <c r="BK147" s="181">
        <f>ROUND(I147*H147,2)</f>
        <v>0</v>
      </c>
      <c r="BL147" s="18" t="s">
        <v>273</v>
      </c>
      <c r="BM147" s="180" t="s">
        <v>1508</v>
      </c>
    </row>
    <row r="148" spans="1:65" s="14" customFormat="1" ht="10.199999999999999">
      <c r="B148" s="190"/>
      <c r="D148" s="183" t="s">
        <v>179</v>
      </c>
      <c r="E148" s="191" t="s">
        <v>1</v>
      </c>
      <c r="F148" s="192" t="s">
        <v>289</v>
      </c>
      <c r="H148" s="193">
        <v>19</v>
      </c>
      <c r="I148" s="194"/>
      <c r="L148" s="190"/>
      <c r="M148" s="195"/>
      <c r="N148" s="196"/>
      <c r="O148" s="196"/>
      <c r="P148" s="196"/>
      <c r="Q148" s="196"/>
      <c r="R148" s="196"/>
      <c r="S148" s="196"/>
      <c r="T148" s="197"/>
      <c r="AT148" s="191" t="s">
        <v>179</v>
      </c>
      <c r="AU148" s="191" t="s">
        <v>86</v>
      </c>
      <c r="AV148" s="14" t="s">
        <v>86</v>
      </c>
      <c r="AW148" s="14" t="s">
        <v>32</v>
      </c>
      <c r="AX148" s="14" t="s">
        <v>84</v>
      </c>
      <c r="AY148" s="191" t="s">
        <v>170</v>
      </c>
    </row>
    <row r="149" spans="1:65" s="2" customFormat="1" ht="16.5" customHeight="1">
      <c r="A149" s="33"/>
      <c r="B149" s="167"/>
      <c r="C149" s="168" t="s">
        <v>215</v>
      </c>
      <c r="D149" s="168" t="s">
        <v>173</v>
      </c>
      <c r="E149" s="169" t="s">
        <v>1509</v>
      </c>
      <c r="F149" s="170" t="s">
        <v>1510</v>
      </c>
      <c r="G149" s="171" t="s">
        <v>297</v>
      </c>
      <c r="H149" s="172">
        <v>2</v>
      </c>
      <c r="I149" s="173"/>
      <c r="J149" s="174">
        <f>ROUND(I149*H149,2)</f>
        <v>0</v>
      </c>
      <c r="K149" s="175"/>
      <c r="L149" s="34"/>
      <c r="M149" s="176" t="s">
        <v>1</v>
      </c>
      <c r="N149" s="177" t="s">
        <v>42</v>
      </c>
      <c r="O149" s="59"/>
      <c r="P149" s="178">
        <f>O149*H149</f>
        <v>0</v>
      </c>
      <c r="Q149" s="178">
        <v>1.01E-3</v>
      </c>
      <c r="R149" s="178">
        <f>Q149*H149</f>
        <v>2.0200000000000001E-3</v>
      </c>
      <c r="S149" s="178">
        <v>0</v>
      </c>
      <c r="T149" s="179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273</v>
      </c>
      <c r="AT149" s="180" t="s">
        <v>173</v>
      </c>
      <c r="AU149" s="180" t="s">
        <v>86</v>
      </c>
      <c r="AY149" s="18" t="s">
        <v>170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8" t="s">
        <v>84</v>
      </c>
      <c r="BK149" s="181">
        <f>ROUND(I149*H149,2)</f>
        <v>0</v>
      </c>
      <c r="BL149" s="18" t="s">
        <v>273</v>
      </c>
      <c r="BM149" s="180" t="s">
        <v>1511</v>
      </c>
    </row>
    <row r="150" spans="1:65" s="14" customFormat="1" ht="10.199999999999999">
      <c r="B150" s="190"/>
      <c r="D150" s="183" t="s">
        <v>179</v>
      </c>
      <c r="E150" s="191" t="s">
        <v>1</v>
      </c>
      <c r="F150" s="192" t="s">
        <v>1247</v>
      </c>
      <c r="H150" s="193">
        <v>2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179</v>
      </c>
      <c r="AU150" s="191" t="s">
        <v>86</v>
      </c>
      <c r="AV150" s="14" t="s">
        <v>86</v>
      </c>
      <c r="AW150" s="14" t="s">
        <v>32</v>
      </c>
      <c r="AX150" s="14" t="s">
        <v>84</v>
      </c>
      <c r="AY150" s="191" t="s">
        <v>170</v>
      </c>
    </row>
    <row r="151" spans="1:65" s="2" customFormat="1" ht="16.5" customHeight="1">
      <c r="A151" s="33"/>
      <c r="B151" s="167"/>
      <c r="C151" s="168" t="s">
        <v>202</v>
      </c>
      <c r="D151" s="168" t="s">
        <v>173</v>
      </c>
      <c r="E151" s="169" t="s">
        <v>1512</v>
      </c>
      <c r="F151" s="170" t="s">
        <v>1513</v>
      </c>
      <c r="G151" s="171" t="s">
        <v>244</v>
      </c>
      <c r="H151" s="172">
        <v>1.9</v>
      </c>
      <c r="I151" s="173"/>
      <c r="J151" s="174">
        <f>ROUND(I151*H151,2)</f>
        <v>0</v>
      </c>
      <c r="K151" s="175"/>
      <c r="L151" s="34"/>
      <c r="M151" s="176" t="s">
        <v>1</v>
      </c>
      <c r="N151" s="177" t="s">
        <v>42</v>
      </c>
      <c r="O151" s="59"/>
      <c r="P151" s="178">
        <f>O151*H151</f>
        <v>0</v>
      </c>
      <c r="Q151" s="178">
        <v>3.7799999999999999E-3</v>
      </c>
      <c r="R151" s="178">
        <f>Q151*H151</f>
        <v>7.1819999999999991E-3</v>
      </c>
      <c r="S151" s="178">
        <v>0</v>
      </c>
      <c r="T151" s="179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0" t="s">
        <v>273</v>
      </c>
      <c r="AT151" s="180" t="s">
        <v>173</v>
      </c>
      <c r="AU151" s="180" t="s">
        <v>86</v>
      </c>
      <c r="AY151" s="18" t="s">
        <v>170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8" t="s">
        <v>84</v>
      </c>
      <c r="BK151" s="181">
        <f>ROUND(I151*H151,2)</f>
        <v>0</v>
      </c>
      <c r="BL151" s="18" t="s">
        <v>273</v>
      </c>
      <c r="BM151" s="180" t="s">
        <v>1514</v>
      </c>
    </row>
    <row r="152" spans="1:65" s="14" customFormat="1" ht="10.199999999999999">
      <c r="B152" s="190"/>
      <c r="D152" s="183" t="s">
        <v>179</v>
      </c>
      <c r="E152" s="191" t="s">
        <v>1</v>
      </c>
      <c r="F152" s="192" t="s">
        <v>1515</v>
      </c>
      <c r="H152" s="193">
        <v>1.9</v>
      </c>
      <c r="I152" s="194"/>
      <c r="L152" s="190"/>
      <c r="M152" s="195"/>
      <c r="N152" s="196"/>
      <c r="O152" s="196"/>
      <c r="P152" s="196"/>
      <c r="Q152" s="196"/>
      <c r="R152" s="196"/>
      <c r="S152" s="196"/>
      <c r="T152" s="197"/>
      <c r="AT152" s="191" t="s">
        <v>179</v>
      </c>
      <c r="AU152" s="191" t="s">
        <v>86</v>
      </c>
      <c r="AV152" s="14" t="s">
        <v>86</v>
      </c>
      <c r="AW152" s="14" t="s">
        <v>32</v>
      </c>
      <c r="AX152" s="14" t="s">
        <v>84</v>
      </c>
      <c r="AY152" s="191" t="s">
        <v>170</v>
      </c>
    </row>
    <row r="153" spans="1:65" s="2" customFormat="1" ht="16.5" customHeight="1">
      <c r="A153" s="33"/>
      <c r="B153" s="167"/>
      <c r="C153" s="168" t="s">
        <v>228</v>
      </c>
      <c r="D153" s="168" t="s">
        <v>173</v>
      </c>
      <c r="E153" s="169" t="s">
        <v>1516</v>
      </c>
      <c r="F153" s="170" t="s">
        <v>1517</v>
      </c>
      <c r="G153" s="171" t="s">
        <v>244</v>
      </c>
      <c r="H153" s="172">
        <v>25</v>
      </c>
      <c r="I153" s="173"/>
      <c r="J153" s="174">
        <f>ROUND(I153*H153,2)</f>
        <v>0</v>
      </c>
      <c r="K153" s="175"/>
      <c r="L153" s="34"/>
      <c r="M153" s="176" t="s">
        <v>1</v>
      </c>
      <c r="N153" s="177" t="s">
        <v>42</v>
      </c>
      <c r="O153" s="59"/>
      <c r="P153" s="178">
        <f>O153*H153</f>
        <v>0</v>
      </c>
      <c r="Q153" s="178">
        <v>2.4000000000000001E-4</v>
      </c>
      <c r="R153" s="178">
        <f>Q153*H153</f>
        <v>6.0000000000000001E-3</v>
      </c>
      <c r="S153" s="178">
        <v>2.5400000000000002E-3</v>
      </c>
      <c r="T153" s="179">
        <f>S153*H153</f>
        <v>6.3500000000000001E-2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0" t="s">
        <v>273</v>
      </c>
      <c r="AT153" s="180" t="s">
        <v>173</v>
      </c>
      <c r="AU153" s="180" t="s">
        <v>86</v>
      </c>
      <c r="AY153" s="18" t="s">
        <v>170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8" t="s">
        <v>84</v>
      </c>
      <c r="BK153" s="181">
        <f>ROUND(I153*H153,2)</f>
        <v>0</v>
      </c>
      <c r="BL153" s="18" t="s">
        <v>273</v>
      </c>
      <c r="BM153" s="180" t="s">
        <v>1518</v>
      </c>
    </row>
    <row r="154" spans="1:65" s="14" customFormat="1" ht="10.199999999999999">
      <c r="B154" s="190"/>
      <c r="D154" s="183" t="s">
        <v>179</v>
      </c>
      <c r="E154" s="191" t="s">
        <v>1</v>
      </c>
      <c r="F154" s="192" t="s">
        <v>324</v>
      </c>
      <c r="H154" s="193">
        <v>25</v>
      </c>
      <c r="I154" s="194"/>
      <c r="L154" s="190"/>
      <c r="M154" s="195"/>
      <c r="N154" s="196"/>
      <c r="O154" s="196"/>
      <c r="P154" s="196"/>
      <c r="Q154" s="196"/>
      <c r="R154" s="196"/>
      <c r="S154" s="196"/>
      <c r="T154" s="197"/>
      <c r="AT154" s="191" t="s">
        <v>179</v>
      </c>
      <c r="AU154" s="191" t="s">
        <v>86</v>
      </c>
      <c r="AV154" s="14" t="s">
        <v>86</v>
      </c>
      <c r="AW154" s="14" t="s">
        <v>32</v>
      </c>
      <c r="AX154" s="14" t="s">
        <v>84</v>
      </c>
      <c r="AY154" s="191" t="s">
        <v>170</v>
      </c>
    </row>
    <row r="155" spans="1:65" s="2" customFormat="1" ht="21.75" customHeight="1">
      <c r="A155" s="33"/>
      <c r="B155" s="167"/>
      <c r="C155" s="168" t="s">
        <v>234</v>
      </c>
      <c r="D155" s="168" t="s">
        <v>173</v>
      </c>
      <c r="E155" s="169" t="s">
        <v>1519</v>
      </c>
      <c r="F155" s="170" t="s">
        <v>1520</v>
      </c>
      <c r="G155" s="171" t="s">
        <v>297</v>
      </c>
      <c r="H155" s="172">
        <v>2</v>
      </c>
      <c r="I155" s="173"/>
      <c r="J155" s="174">
        <f>ROUND(I155*H155,2)</f>
        <v>0</v>
      </c>
      <c r="K155" s="175"/>
      <c r="L155" s="34"/>
      <c r="M155" s="176" t="s">
        <v>1</v>
      </c>
      <c r="N155" s="177" t="s">
        <v>42</v>
      </c>
      <c r="O155" s="59"/>
      <c r="P155" s="178">
        <f>O155*H155</f>
        <v>0</v>
      </c>
      <c r="Q155" s="178">
        <v>8.0999999999999996E-4</v>
      </c>
      <c r="R155" s="178">
        <f>Q155*H155</f>
        <v>1.6199999999999999E-3</v>
      </c>
      <c r="S155" s="178">
        <v>0</v>
      </c>
      <c r="T155" s="179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0" t="s">
        <v>273</v>
      </c>
      <c r="AT155" s="180" t="s">
        <v>173</v>
      </c>
      <c r="AU155" s="180" t="s">
        <v>86</v>
      </c>
      <c r="AY155" s="18" t="s">
        <v>170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8" t="s">
        <v>84</v>
      </c>
      <c r="BK155" s="181">
        <f>ROUND(I155*H155,2)</f>
        <v>0</v>
      </c>
      <c r="BL155" s="18" t="s">
        <v>273</v>
      </c>
      <c r="BM155" s="180" t="s">
        <v>1521</v>
      </c>
    </row>
    <row r="156" spans="1:65" s="14" customFormat="1" ht="10.199999999999999">
      <c r="B156" s="190"/>
      <c r="D156" s="183" t="s">
        <v>179</v>
      </c>
      <c r="E156" s="191" t="s">
        <v>1</v>
      </c>
      <c r="F156" s="192" t="s">
        <v>1247</v>
      </c>
      <c r="H156" s="193">
        <v>2</v>
      </c>
      <c r="I156" s="194"/>
      <c r="L156" s="190"/>
      <c r="M156" s="195"/>
      <c r="N156" s="196"/>
      <c r="O156" s="196"/>
      <c r="P156" s="196"/>
      <c r="Q156" s="196"/>
      <c r="R156" s="196"/>
      <c r="S156" s="196"/>
      <c r="T156" s="197"/>
      <c r="AT156" s="191" t="s">
        <v>179</v>
      </c>
      <c r="AU156" s="191" t="s">
        <v>86</v>
      </c>
      <c r="AV156" s="14" t="s">
        <v>86</v>
      </c>
      <c r="AW156" s="14" t="s">
        <v>32</v>
      </c>
      <c r="AX156" s="14" t="s">
        <v>84</v>
      </c>
      <c r="AY156" s="191" t="s">
        <v>170</v>
      </c>
    </row>
    <row r="157" spans="1:65" s="2" customFormat="1" ht="16.5" customHeight="1">
      <c r="A157" s="33"/>
      <c r="B157" s="167"/>
      <c r="C157" s="168" t="s">
        <v>241</v>
      </c>
      <c r="D157" s="168" t="s">
        <v>173</v>
      </c>
      <c r="E157" s="169" t="s">
        <v>1522</v>
      </c>
      <c r="F157" s="170" t="s">
        <v>1523</v>
      </c>
      <c r="G157" s="171" t="s">
        <v>297</v>
      </c>
      <c r="H157" s="172">
        <v>2</v>
      </c>
      <c r="I157" s="173"/>
      <c r="J157" s="174">
        <f>ROUND(I157*H157,2)</f>
        <v>0</v>
      </c>
      <c r="K157" s="175"/>
      <c r="L157" s="34"/>
      <c r="M157" s="176" t="s">
        <v>1</v>
      </c>
      <c r="N157" s="177" t="s">
        <v>42</v>
      </c>
      <c r="O157" s="59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0" t="s">
        <v>273</v>
      </c>
      <c r="AT157" s="180" t="s">
        <v>173</v>
      </c>
      <c r="AU157" s="180" t="s">
        <v>86</v>
      </c>
      <c r="AY157" s="18" t="s">
        <v>170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8" t="s">
        <v>84</v>
      </c>
      <c r="BK157" s="181">
        <f>ROUND(I157*H157,2)</f>
        <v>0</v>
      </c>
      <c r="BL157" s="18" t="s">
        <v>273</v>
      </c>
      <c r="BM157" s="180" t="s">
        <v>1524</v>
      </c>
    </row>
    <row r="158" spans="1:65" s="14" customFormat="1" ht="10.199999999999999">
      <c r="B158" s="190"/>
      <c r="D158" s="183" t="s">
        <v>179</v>
      </c>
      <c r="E158" s="191" t="s">
        <v>1</v>
      </c>
      <c r="F158" s="192" t="s">
        <v>1247</v>
      </c>
      <c r="H158" s="193">
        <v>2</v>
      </c>
      <c r="I158" s="194"/>
      <c r="L158" s="190"/>
      <c r="M158" s="195"/>
      <c r="N158" s="196"/>
      <c r="O158" s="196"/>
      <c r="P158" s="196"/>
      <c r="Q158" s="196"/>
      <c r="R158" s="196"/>
      <c r="S158" s="196"/>
      <c r="T158" s="197"/>
      <c r="AT158" s="191" t="s">
        <v>179</v>
      </c>
      <c r="AU158" s="191" t="s">
        <v>86</v>
      </c>
      <c r="AV158" s="14" t="s">
        <v>86</v>
      </c>
      <c r="AW158" s="14" t="s">
        <v>32</v>
      </c>
      <c r="AX158" s="14" t="s">
        <v>84</v>
      </c>
      <c r="AY158" s="191" t="s">
        <v>170</v>
      </c>
    </row>
    <row r="159" spans="1:65" s="2" customFormat="1" ht="16.5" customHeight="1">
      <c r="A159" s="33"/>
      <c r="B159" s="167"/>
      <c r="C159" s="168" t="s">
        <v>248</v>
      </c>
      <c r="D159" s="168" t="s">
        <v>173</v>
      </c>
      <c r="E159" s="169" t="s">
        <v>1525</v>
      </c>
      <c r="F159" s="170" t="s">
        <v>1526</v>
      </c>
      <c r="G159" s="171" t="s">
        <v>297</v>
      </c>
      <c r="H159" s="172">
        <v>2</v>
      </c>
      <c r="I159" s="173"/>
      <c r="J159" s="174">
        <f>ROUND(I159*H159,2)</f>
        <v>0</v>
      </c>
      <c r="K159" s="175"/>
      <c r="L159" s="34"/>
      <c r="M159" s="176" t="s">
        <v>1</v>
      </c>
      <c r="N159" s="177" t="s">
        <v>42</v>
      </c>
      <c r="O159" s="59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0" t="s">
        <v>273</v>
      </c>
      <c r="AT159" s="180" t="s">
        <v>173</v>
      </c>
      <c r="AU159" s="180" t="s">
        <v>86</v>
      </c>
      <c r="AY159" s="18" t="s">
        <v>170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8" t="s">
        <v>84</v>
      </c>
      <c r="BK159" s="181">
        <f>ROUND(I159*H159,2)</f>
        <v>0</v>
      </c>
      <c r="BL159" s="18" t="s">
        <v>273</v>
      </c>
      <c r="BM159" s="180" t="s">
        <v>1527</v>
      </c>
    </row>
    <row r="160" spans="1:65" s="14" customFormat="1" ht="10.199999999999999">
      <c r="B160" s="190"/>
      <c r="D160" s="183" t="s">
        <v>179</v>
      </c>
      <c r="E160" s="191" t="s">
        <v>1</v>
      </c>
      <c r="F160" s="192" t="s">
        <v>1247</v>
      </c>
      <c r="H160" s="193">
        <v>2</v>
      </c>
      <c r="I160" s="194"/>
      <c r="L160" s="190"/>
      <c r="M160" s="195"/>
      <c r="N160" s="196"/>
      <c r="O160" s="196"/>
      <c r="P160" s="196"/>
      <c r="Q160" s="196"/>
      <c r="R160" s="196"/>
      <c r="S160" s="196"/>
      <c r="T160" s="197"/>
      <c r="AT160" s="191" t="s">
        <v>179</v>
      </c>
      <c r="AU160" s="191" t="s">
        <v>86</v>
      </c>
      <c r="AV160" s="14" t="s">
        <v>86</v>
      </c>
      <c r="AW160" s="14" t="s">
        <v>32</v>
      </c>
      <c r="AX160" s="14" t="s">
        <v>84</v>
      </c>
      <c r="AY160" s="191" t="s">
        <v>170</v>
      </c>
    </row>
    <row r="161" spans="1:65" s="2" customFormat="1" ht="16.5" customHeight="1">
      <c r="A161" s="33"/>
      <c r="B161" s="167"/>
      <c r="C161" s="168" t="s">
        <v>254</v>
      </c>
      <c r="D161" s="168" t="s">
        <v>173</v>
      </c>
      <c r="E161" s="169" t="s">
        <v>1528</v>
      </c>
      <c r="F161" s="170" t="s">
        <v>1529</v>
      </c>
      <c r="G161" s="171" t="s">
        <v>244</v>
      </c>
      <c r="H161" s="172">
        <v>19</v>
      </c>
      <c r="I161" s="173"/>
      <c r="J161" s="174">
        <f>ROUND(I161*H161,2)</f>
        <v>0</v>
      </c>
      <c r="K161" s="175"/>
      <c r="L161" s="34"/>
      <c r="M161" s="176" t="s">
        <v>1</v>
      </c>
      <c r="N161" s="177" t="s">
        <v>42</v>
      </c>
      <c r="O161" s="59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273</v>
      </c>
      <c r="AT161" s="180" t="s">
        <v>173</v>
      </c>
      <c r="AU161" s="180" t="s">
        <v>86</v>
      </c>
      <c r="AY161" s="18" t="s">
        <v>170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8" t="s">
        <v>84</v>
      </c>
      <c r="BK161" s="181">
        <f>ROUND(I161*H161,2)</f>
        <v>0</v>
      </c>
      <c r="BL161" s="18" t="s">
        <v>273</v>
      </c>
      <c r="BM161" s="180" t="s">
        <v>1530</v>
      </c>
    </row>
    <row r="162" spans="1:65" s="14" customFormat="1" ht="10.199999999999999">
      <c r="B162" s="190"/>
      <c r="D162" s="183" t="s">
        <v>179</v>
      </c>
      <c r="E162" s="191" t="s">
        <v>1</v>
      </c>
      <c r="F162" s="192" t="s">
        <v>289</v>
      </c>
      <c r="H162" s="193">
        <v>19</v>
      </c>
      <c r="I162" s="194"/>
      <c r="L162" s="190"/>
      <c r="M162" s="195"/>
      <c r="N162" s="196"/>
      <c r="O162" s="196"/>
      <c r="P162" s="196"/>
      <c r="Q162" s="196"/>
      <c r="R162" s="196"/>
      <c r="S162" s="196"/>
      <c r="T162" s="197"/>
      <c r="AT162" s="191" t="s">
        <v>179</v>
      </c>
      <c r="AU162" s="191" t="s">
        <v>86</v>
      </c>
      <c r="AV162" s="14" t="s">
        <v>86</v>
      </c>
      <c r="AW162" s="14" t="s">
        <v>32</v>
      </c>
      <c r="AX162" s="14" t="s">
        <v>84</v>
      </c>
      <c r="AY162" s="191" t="s">
        <v>170</v>
      </c>
    </row>
    <row r="163" spans="1:65" s="2" customFormat="1" ht="21.75" customHeight="1">
      <c r="A163" s="33"/>
      <c r="B163" s="167"/>
      <c r="C163" s="168" t="s">
        <v>259</v>
      </c>
      <c r="D163" s="168" t="s">
        <v>173</v>
      </c>
      <c r="E163" s="169" t="s">
        <v>1531</v>
      </c>
      <c r="F163" s="170" t="s">
        <v>1532</v>
      </c>
      <c r="G163" s="171" t="s">
        <v>297</v>
      </c>
      <c r="H163" s="172">
        <v>2</v>
      </c>
      <c r="I163" s="173"/>
      <c r="J163" s="174">
        <f>ROUND(I163*H163,2)</f>
        <v>0</v>
      </c>
      <c r="K163" s="175"/>
      <c r="L163" s="34"/>
      <c r="M163" s="176" t="s">
        <v>1</v>
      </c>
      <c r="N163" s="177" t="s">
        <v>42</v>
      </c>
      <c r="O163" s="59"/>
      <c r="P163" s="178">
        <f>O163*H163</f>
        <v>0</v>
      </c>
      <c r="Q163" s="178">
        <v>3.8000000000000002E-4</v>
      </c>
      <c r="R163" s="178">
        <f>Q163*H163</f>
        <v>7.6000000000000004E-4</v>
      </c>
      <c r="S163" s="178">
        <v>0</v>
      </c>
      <c r="T163" s="179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0" t="s">
        <v>273</v>
      </c>
      <c r="AT163" s="180" t="s">
        <v>173</v>
      </c>
      <c r="AU163" s="180" t="s">
        <v>86</v>
      </c>
      <c r="AY163" s="18" t="s">
        <v>170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8" t="s">
        <v>84</v>
      </c>
      <c r="BK163" s="181">
        <f>ROUND(I163*H163,2)</f>
        <v>0</v>
      </c>
      <c r="BL163" s="18" t="s">
        <v>273</v>
      </c>
      <c r="BM163" s="180" t="s">
        <v>1533</v>
      </c>
    </row>
    <row r="164" spans="1:65" s="14" customFormat="1" ht="10.199999999999999">
      <c r="B164" s="190"/>
      <c r="D164" s="183" t="s">
        <v>179</v>
      </c>
      <c r="E164" s="191" t="s">
        <v>1</v>
      </c>
      <c r="F164" s="192" t="s">
        <v>1247</v>
      </c>
      <c r="H164" s="193">
        <v>2</v>
      </c>
      <c r="I164" s="194"/>
      <c r="L164" s="190"/>
      <c r="M164" s="195"/>
      <c r="N164" s="196"/>
      <c r="O164" s="196"/>
      <c r="P164" s="196"/>
      <c r="Q164" s="196"/>
      <c r="R164" s="196"/>
      <c r="S164" s="196"/>
      <c r="T164" s="197"/>
      <c r="AT164" s="191" t="s">
        <v>179</v>
      </c>
      <c r="AU164" s="191" t="s">
        <v>86</v>
      </c>
      <c r="AV164" s="14" t="s">
        <v>86</v>
      </c>
      <c r="AW164" s="14" t="s">
        <v>32</v>
      </c>
      <c r="AX164" s="14" t="s">
        <v>84</v>
      </c>
      <c r="AY164" s="191" t="s">
        <v>170</v>
      </c>
    </row>
    <row r="165" spans="1:65" s="2" customFormat="1" ht="21.75" customHeight="1">
      <c r="A165" s="33"/>
      <c r="B165" s="167"/>
      <c r="C165" s="168" t="s">
        <v>8</v>
      </c>
      <c r="D165" s="168" t="s">
        <v>173</v>
      </c>
      <c r="E165" s="169" t="s">
        <v>1534</v>
      </c>
      <c r="F165" s="170" t="s">
        <v>1535</v>
      </c>
      <c r="G165" s="171" t="s">
        <v>297</v>
      </c>
      <c r="H165" s="172">
        <v>1</v>
      </c>
      <c r="I165" s="173"/>
      <c r="J165" s="174">
        <f>ROUND(I165*H165,2)</f>
        <v>0</v>
      </c>
      <c r="K165" s="175"/>
      <c r="L165" s="34"/>
      <c r="M165" s="176" t="s">
        <v>1</v>
      </c>
      <c r="N165" s="177" t="s">
        <v>42</v>
      </c>
      <c r="O165" s="59"/>
      <c r="P165" s="178">
        <f>O165*H165</f>
        <v>0</v>
      </c>
      <c r="Q165" s="178">
        <v>6.0999999999999997E-4</v>
      </c>
      <c r="R165" s="178">
        <f>Q165*H165</f>
        <v>6.0999999999999997E-4</v>
      </c>
      <c r="S165" s="178">
        <v>0</v>
      </c>
      <c r="T165" s="179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0" t="s">
        <v>273</v>
      </c>
      <c r="AT165" s="180" t="s">
        <v>173</v>
      </c>
      <c r="AU165" s="180" t="s">
        <v>86</v>
      </c>
      <c r="AY165" s="18" t="s">
        <v>170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8" t="s">
        <v>84</v>
      </c>
      <c r="BK165" s="181">
        <f>ROUND(I165*H165,2)</f>
        <v>0</v>
      </c>
      <c r="BL165" s="18" t="s">
        <v>273</v>
      </c>
      <c r="BM165" s="180" t="s">
        <v>1536</v>
      </c>
    </row>
    <row r="166" spans="1:65" s="14" customFormat="1" ht="10.199999999999999">
      <c r="B166" s="190"/>
      <c r="D166" s="183" t="s">
        <v>179</v>
      </c>
      <c r="E166" s="191" t="s">
        <v>1</v>
      </c>
      <c r="F166" s="192" t="s">
        <v>84</v>
      </c>
      <c r="H166" s="193">
        <v>1</v>
      </c>
      <c r="I166" s="194"/>
      <c r="L166" s="190"/>
      <c r="M166" s="195"/>
      <c r="N166" s="196"/>
      <c r="O166" s="196"/>
      <c r="P166" s="196"/>
      <c r="Q166" s="196"/>
      <c r="R166" s="196"/>
      <c r="S166" s="196"/>
      <c r="T166" s="197"/>
      <c r="AT166" s="191" t="s">
        <v>179</v>
      </c>
      <c r="AU166" s="191" t="s">
        <v>86</v>
      </c>
      <c r="AV166" s="14" t="s">
        <v>86</v>
      </c>
      <c r="AW166" s="14" t="s">
        <v>32</v>
      </c>
      <c r="AX166" s="14" t="s">
        <v>84</v>
      </c>
      <c r="AY166" s="191" t="s">
        <v>170</v>
      </c>
    </row>
    <row r="167" spans="1:65" s="2" customFormat="1" ht="21.75" customHeight="1">
      <c r="A167" s="33"/>
      <c r="B167" s="167"/>
      <c r="C167" s="168" t="s">
        <v>273</v>
      </c>
      <c r="D167" s="168" t="s">
        <v>173</v>
      </c>
      <c r="E167" s="169" t="s">
        <v>1537</v>
      </c>
      <c r="F167" s="170" t="s">
        <v>1538</v>
      </c>
      <c r="G167" s="171" t="s">
        <v>190</v>
      </c>
      <c r="H167" s="172">
        <v>6.4000000000000001E-2</v>
      </c>
      <c r="I167" s="173"/>
      <c r="J167" s="174">
        <f>ROUND(I167*H167,2)</f>
        <v>0</v>
      </c>
      <c r="K167" s="175"/>
      <c r="L167" s="34"/>
      <c r="M167" s="176" t="s">
        <v>1</v>
      </c>
      <c r="N167" s="177" t="s">
        <v>42</v>
      </c>
      <c r="O167" s="59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273</v>
      </c>
      <c r="AT167" s="180" t="s">
        <v>173</v>
      </c>
      <c r="AU167" s="180" t="s">
        <v>86</v>
      </c>
      <c r="AY167" s="18" t="s">
        <v>170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84</v>
      </c>
      <c r="BK167" s="181">
        <f>ROUND(I167*H167,2)</f>
        <v>0</v>
      </c>
      <c r="BL167" s="18" t="s">
        <v>273</v>
      </c>
      <c r="BM167" s="180" t="s">
        <v>1539</v>
      </c>
    </row>
    <row r="168" spans="1:65" s="2" customFormat="1" ht="21.75" customHeight="1">
      <c r="A168" s="33"/>
      <c r="B168" s="167"/>
      <c r="C168" s="168" t="s">
        <v>280</v>
      </c>
      <c r="D168" s="168" t="s">
        <v>173</v>
      </c>
      <c r="E168" s="169" t="s">
        <v>1540</v>
      </c>
      <c r="F168" s="170" t="s">
        <v>1541</v>
      </c>
      <c r="G168" s="171" t="s">
        <v>190</v>
      </c>
      <c r="H168" s="172">
        <v>6.8000000000000005E-2</v>
      </c>
      <c r="I168" s="173"/>
      <c r="J168" s="174">
        <f>ROUND(I168*H168,2)</f>
        <v>0</v>
      </c>
      <c r="K168" s="175"/>
      <c r="L168" s="34"/>
      <c r="M168" s="176" t="s">
        <v>1</v>
      </c>
      <c r="N168" s="177" t="s">
        <v>42</v>
      </c>
      <c r="O168" s="59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0" t="s">
        <v>273</v>
      </c>
      <c r="AT168" s="180" t="s">
        <v>173</v>
      </c>
      <c r="AU168" s="180" t="s">
        <v>86</v>
      </c>
      <c r="AY168" s="18" t="s">
        <v>170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8" t="s">
        <v>84</v>
      </c>
      <c r="BK168" s="181">
        <f>ROUND(I168*H168,2)</f>
        <v>0</v>
      </c>
      <c r="BL168" s="18" t="s">
        <v>273</v>
      </c>
      <c r="BM168" s="180" t="s">
        <v>1542</v>
      </c>
    </row>
    <row r="169" spans="1:65" s="12" customFormat="1" ht="22.8" customHeight="1">
      <c r="B169" s="154"/>
      <c r="D169" s="155" t="s">
        <v>76</v>
      </c>
      <c r="E169" s="165" t="s">
        <v>1332</v>
      </c>
      <c r="F169" s="165" t="s">
        <v>1333</v>
      </c>
      <c r="I169" s="157"/>
      <c r="J169" s="166">
        <f>BK169</f>
        <v>0</v>
      </c>
      <c r="L169" s="154"/>
      <c r="M169" s="159"/>
      <c r="N169" s="160"/>
      <c r="O169" s="160"/>
      <c r="P169" s="161">
        <f>SUM(P170:P171)</f>
        <v>0</v>
      </c>
      <c r="Q169" s="160"/>
      <c r="R169" s="161">
        <f>SUM(R170:R171)</f>
        <v>1.25E-3</v>
      </c>
      <c r="S169" s="160"/>
      <c r="T169" s="162">
        <f>SUM(T170:T171)</f>
        <v>0</v>
      </c>
      <c r="AR169" s="155" t="s">
        <v>86</v>
      </c>
      <c r="AT169" s="163" t="s">
        <v>76</v>
      </c>
      <c r="AU169" s="163" t="s">
        <v>84</v>
      </c>
      <c r="AY169" s="155" t="s">
        <v>170</v>
      </c>
      <c r="BK169" s="164">
        <f>SUM(BK170:BK171)</f>
        <v>0</v>
      </c>
    </row>
    <row r="170" spans="1:65" s="2" customFormat="1" ht="16.5" customHeight="1">
      <c r="A170" s="33"/>
      <c r="B170" s="167"/>
      <c r="C170" s="168" t="s">
        <v>285</v>
      </c>
      <c r="D170" s="168" t="s">
        <v>173</v>
      </c>
      <c r="E170" s="169" t="s">
        <v>1543</v>
      </c>
      <c r="F170" s="170" t="s">
        <v>1544</v>
      </c>
      <c r="G170" s="171" t="s">
        <v>297</v>
      </c>
      <c r="H170" s="172">
        <v>1</v>
      </c>
      <c r="I170" s="173"/>
      <c r="J170" s="174">
        <f>ROUND(I170*H170,2)</f>
        <v>0</v>
      </c>
      <c r="K170" s="175"/>
      <c r="L170" s="34"/>
      <c r="M170" s="176" t="s">
        <v>1</v>
      </c>
      <c r="N170" s="177" t="s">
        <v>42</v>
      </c>
      <c r="O170" s="59"/>
      <c r="P170" s="178">
        <f>O170*H170</f>
        <v>0</v>
      </c>
      <c r="Q170" s="178">
        <v>1.25E-3</v>
      </c>
      <c r="R170" s="178">
        <f>Q170*H170</f>
        <v>1.25E-3</v>
      </c>
      <c r="S170" s="178">
        <v>0</v>
      </c>
      <c r="T170" s="179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0" t="s">
        <v>273</v>
      </c>
      <c r="AT170" s="180" t="s">
        <v>173</v>
      </c>
      <c r="AU170" s="180" t="s">
        <v>86</v>
      </c>
      <c r="AY170" s="18" t="s">
        <v>170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8" t="s">
        <v>84</v>
      </c>
      <c r="BK170" s="181">
        <f>ROUND(I170*H170,2)</f>
        <v>0</v>
      </c>
      <c r="BL170" s="18" t="s">
        <v>273</v>
      </c>
      <c r="BM170" s="180" t="s">
        <v>1545</v>
      </c>
    </row>
    <row r="171" spans="1:65" s="14" customFormat="1" ht="10.199999999999999">
      <c r="B171" s="190"/>
      <c r="D171" s="183" t="s">
        <v>179</v>
      </c>
      <c r="E171" s="191" t="s">
        <v>1</v>
      </c>
      <c r="F171" s="192" t="s">
        <v>84</v>
      </c>
      <c r="H171" s="193">
        <v>1</v>
      </c>
      <c r="I171" s="194"/>
      <c r="L171" s="190"/>
      <c r="M171" s="195"/>
      <c r="N171" s="196"/>
      <c r="O171" s="196"/>
      <c r="P171" s="196"/>
      <c r="Q171" s="196"/>
      <c r="R171" s="196"/>
      <c r="S171" s="196"/>
      <c r="T171" s="197"/>
      <c r="AT171" s="191" t="s">
        <v>179</v>
      </c>
      <c r="AU171" s="191" t="s">
        <v>86</v>
      </c>
      <c r="AV171" s="14" t="s">
        <v>86</v>
      </c>
      <c r="AW171" s="14" t="s">
        <v>32</v>
      </c>
      <c r="AX171" s="14" t="s">
        <v>84</v>
      </c>
      <c r="AY171" s="191" t="s">
        <v>170</v>
      </c>
    </row>
    <row r="172" spans="1:65" s="12" customFormat="1" ht="22.8" customHeight="1">
      <c r="B172" s="154"/>
      <c r="D172" s="155" t="s">
        <v>76</v>
      </c>
      <c r="E172" s="165" t="s">
        <v>1442</v>
      </c>
      <c r="F172" s="165" t="s">
        <v>1443</v>
      </c>
      <c r="I172" s="157"/>
      <c r="J172" s="166">
        <f>BK172</f>
        <v>0</v>
      </c>
      <c r="L172" s="154"/>
      <c r="M172" s="159"/>
      <c r="N172" s="160"/>
      <c r="O172" s="160"/>
      <c r="P172" s="161">
        <f>SUM(P173:P174)</f>
        <v>0</v>
      </c>
      <c r="Q172" s="160"/>
      <c r="R172" s="161">
        <f>SUM(R173:R174)</f>
        <v>6.6E-4</v>
      </c>
      <c r="S172" s="160"/>
      <c r="T172" s="162">
        <f>SUM(T173:T174)</f>
        <v>0</v>
      </c>
      <c r="AR172" s="155" t="s">
        <v>86</v>
      </c>
      <c r="AT172" s="163" t="s">
        <v>76</v>
      </c>
      <c r="AU172" s="163" t="s">
        <v>84</v>
      </c>
      <c r="AY172" s="155" t="s">
        <v>170</v>
      </c>
      <c r="BK172" s="164">
        <f>SUM(BK173:BK174)</f>
        <v>0</v>
      </c>
    </row>
    <row r="173" spans="1:65" s="2" customFormat="1" ht="21.75" customHeight="1">
      <c r="A173" s="33"/>
      <c r="B173" s="167"/>
      <c r="C173" s="168" t="s">
        <v>289</v>
      </c>
      <c r="D173" s="168" t="s">
        <v>173</v>
      </c>
      <c r="E173" s="169" t="s">
        <v>1546</v>
      </c>
      <c r="F173" s="170" t="s">
        <v>1547</v>
      </c>
      <c r="G173" s="171" t="s">
        <v>297</v>
      </c>
      <c r="H173" s="172">
        <v>2</v>
      </c>
      <c r="I173" s="173"/>
      <c r="J173" s="174">
        <f>ROUND(I173*H173,2)</f>
        <v>0</v>
      </c>
      <c r="K173" s="175"/>
      <c r="L173" s="34"/>
      <c r="M173" s="176" t="s">
        <v>1</v>
      </c>
      <c r="N173" s="177" t="s">
        <v>42</v>
      </c>
      <c r="O173" s="59"/>
      <c r="P173" s="178">
        <f>O173*H173</f>
        <v>0</v>
      </c>
      <c r="Q173" s="178">
        <v>3.3E-4</v>
      </c>
      <c r="R173" s="178">
        <f>Q173*H173</f>
        <v>6.6E-4</v>
      </c>
      <c r="S173" s="178">
        <v>0</v>
      </c>
      <c r="T173" s="17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0" t="s">
        <v>273</v>
      </c>
      <c r="AT173" s="180" t="s">
        <v>173</v>
      </c>
      <c r="AU173" s="180" t="s">
        <v>86</v>
      </c>
      <c r="AY173" s="18" t="s">
        <v>170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8" t="s">
        <v>84</v>
      </c>
      <c r="BK173" s="181">
        <f>ROUND(I173*H173,2)</f>
        <v>0</v>
      </c>
      <c r="BL173" s="18" t="s">
        <v>273</v>
      </c>
      <c r="BM173" s="180" t="s">
        <v>1548</v>
      </c>
    </row>
    <row r="174" spans="1:65" s="14" customFormat="1" ht="10.199999999999999">
      <c r="B174" s="190"/>
      <c r="D174" s="183" t="s">
        <v>179</v>
      </c>
      <c r="E174" s="191" t="s">
        <v>1</v>
      </c>
      <c r="F174" s="192" t="s">
        <v>86</v>
      </c>
      <c r="H174" s="193">
        <v>2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179</v>
      </c>
      <c r="AU174" s="191" t="s">
        <v>86</v>
      </c>
      <c r="AV174" s="14" t="s">
        <v>86</v>
      </c>
      <c r="AW174" s="14" t="s">
        <v>32</v>
      </c>
      <c r="AX174" s="14" t="s">
        <v>84</v>
      </c>
      <c r="AY174" s="191" t="s">
        <v>170</v>
      </c>
    </row>
    <row r="175" spans="1:65" s="12" customFormat="1" ht="22.8" customHeight="1">
      <c r="B175" s="154"/>
      <c r="D175" s="155" t="s">
        <v>76</v>
      </c>
      <c r="E175" s="165" t="s">
        <v>938</v>
      </c>
      <c r="F175" s="165" t="s">
        <v>939</v>
      </c>
      <c r="I175" s="157"/>
      <c r="J175" s="166">
        <f>BK175</f>
        <v>0</v>
      </c>
      <c r="L175" s="154"/>
      <c r="M175" s="159"/>
      <c r="N175" s="160"/>
      <c r="O175" s="160"/>
      <c r="P175" s="161">
        <f>SUM(P176:P177)</f>
        <v>0</v>
      </c>
      <c r="Q175" s="160"/>
      <c r="R175" s="161">
        <f>SUM(R176:R177)</f>
        <v>9.5E-4</v>
      </c>
      <c r="S175" s="160"/>
      <c r="T175" s="162">
        <f>SUM(T176:T177)</f>
        <v>0</v>
      </c>
      <c r="AR175" s="155" t="s">
        <v>86</v>
      </c>
      <c r="AT175" s="163" t="s">
        <v>76</v>
      </c>
      <c r="AU175" s="163" t="s">
        <v>84</v>
      </c>
      <c r="AY175" s="155" t="s">
        <v>170</v>
      </c>
      <c r="BK175" s="164">
        <f>SUM(BK176:BK177)</f>
        <v>0</v>
      </c>
    </row>
    <row r="176" spans="1:65" s="2" customFormat="1" ht="21.75" customHeight="1">
      <c r="A176" s="33"/>
      <c r="B176" s="167"/>
      <c r="C176" s="168" t="s">
        <v>294</v>
      </c>
      <c r="D176" s="168" t="s">
        <v>173</v>
      </c>
      <c r="E176" s="169" t="s">
        <v>1482</v>
      </c>
      <c r="F176" s="170" t="s">
        <v>1483</v>
      </c>
      <c r="G176" s="171" t="s">
        <v>244</v>
      </c>
      <c r="H176" s="172">
        <v>19</v>
      </c>
      <c r="I176" s="173"/>
      <c r="J176" s="174">
        <f>ROUND(I176*H176,2)</f>
        <v>0</v>
      </c>
      <c r="K176" s="175"/>
      <c r="L176" s="34"/>
      <c r="M176" s="176" t="s">
        <v>1</v>
      </c>
      <c r="N176" s="177" t="s">
        <v>42</v>
      </c>
      <c r="O176" s="59"/>
      <c r="P176" s="178">
        <f>O176*H176</f>
        <v>0</v>
      </c>
      <c r="Q176" s="178">
        <v>5.0000000000000002E-5</v>
      </c>
      <c r="R176" s="178">
        <f>Q176*H176</f>
        <v>9.5E-4</v>
      </c>
      <c r="S176" s="178">
        <v>0</v>
      </c>
      <c r="T176" s="17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0" t="s">
        <v>273</v>
      </c>
      <c r="AT176" s="180" t="s">
        <v>173</v>
      </c>
      <c r="AU176" s="180" t="s">
        <v>86</v>
      </c>
      <c r="AY176" s="18" t="s">
        <v>170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8" t="s">
        <v>84</v>
      </c>
      <c r="BK176" s="181">
        <f>ROUND(I176*H176,2)</f>
        <v>0</v>
      </c>
      <c r="BL176" s="18" t="s">
        <v>273</v>
      </c>
      <c r="BM176" s="180" t="s">
        <v>1549</v>
      </c>
    </row>
    <row r="177" spans="1:65" s="14" customFormat="1" ht="10.199999999999999">
      <c r="B177" s="190"/>
      <c r="D177" s="183" t="s">
        <v>179</v>
      </c>
      <c r="E177" s="191" t="s">
        <v>1</v>
      </c>
      <c r="F177" s="192" t="s">
        <v>289</v>
      </c>
      <c r="H177" s="193">
        <v>19</v>
      </c>
      <c r="I177" s="194"/>
      <c r="L177" s="190"/>
      <c r="M177" s="195"/>
      <c r="N177" s="196"/>
      <c r="O177" s="196"/>
      <c r="P177" s="196"/>
      <c r="Q177" s="196"/>
      <c r="R177" s="196"/>
      <c r="S177" s="196"/>
      <c r="T177" s="197"/>
      <c r="AT177" s="191" t="s">
        <v>179</v>
      </c>
      <c r="AU177" s="191" t="s">
        <v>86</v>
      </c>
      <c r="AV177" s="14" t="s">
        <v>86</v>
      </c>
      <c r="AW177" s="14" t="s">
        <v>32</v>
      </c>
      <c r="AX177" s="14" t="s">
        <v>84</v>
      </c>
      <c r="AY177" s="191" t="s">
        <v>170</v>
      </c>
    </row>
    <row r="178" spans="1:65" s="12" customFormat="1" ht="25.95" customHeight="1">
      <c r="B178" s="154"/>
      <c r="D178" s="155" t="s">
        <v>76</v>
      </c>
      <c r="E178" s="156" t="s">
        <v>199</v>
      </c>
      <c r="F178" s="156" t="s">
        <v>1550</v>
      </c>
      <c r="I178" s="157"/>
      <c r="J178" s="158">
        <f>BK178</f>
        <v>0</v>
      </c>
      <c r="L178" s="154"/>
      <c r="M178" s="159"/>
      <c r="N178" s="160"/>
      <c r="O178" s="160"/>
      <c r="P178" s="161">
        <f>P179+P186</f>
        <v>0</v>
      </c>
      <c r="Q178" s="160"/>
      <c r="R178" s="161">
        <f>R179+R186</f>
        <v>0</v>
      </c>
      <c r="S178" s="160"/>
      <c r="T178" s="162">
        <f>T179+T186</f>
        <v>0</v>
      </c>
      <c r="AR178" s="155" t="s">
        <v>171</v>
      </c>
      <c r="AT178" s="163" t="s">
        <v>76</v>
      </c>
      <c r="AU178" s="163" t="s">
        <v>77</v>
      </c>
      <c r="AY178" s="155" t="s">
        <v>170</v>
      </c>
      <c r="BK178" s="164">
        <f>BK179+BK186</f>
        <v>0</v>
      </c>
    </row>
    <row r="179" spans="1:65" s="12" customFormat="1" ht="22.8" customHeight="1">
      <c r="B179" s="154"/>
      <c r="D179" s="155" t="s">
        <v>76</v>
      </c>
      <c r="E179" s="165" t="s">
        <v>1551</v>
      </c>
      <c r="F179" s="165" t="s">
        <v>1552</v>
      </c>
      <c r="I179" s="157"/>
      <c r="J179" s="166">
        <f>BK179</f>
        <v>0</v>
      </c>
      <c r="L179" s="154"/>
      <c r="M179" s="159"/>
      <c r="N179" s="160"/>
      <c r="O179" s="160"/>
      <c r="P179" s="161">
        <f>SUM(P180:P185)</f>
        <v>0</v>
      </c>
      <c r="Q179" s="160"/>
      <c r="R179" s="161">
        <f>SUM(R180:R185)</f>
        <v>0</v>
      </c>
      <c r="S179" s="160"/>
      <c r="T179" s="162">
        <f>SUM(T180:T185)</f>
        <v>0</v>
      </c>
      <c r="AR179" s="155" t="s">
        <v>171</v>
      </c>
      <c r="AT179" s="163" t="s">
        <v>76</v>
      </c>
      <c r="AU179" s="163" t="s">
        <v>84</v>
      </c>
      <c r="AY179" s="155" t="s">
        <v>170</v>
      </c>
      <c r="BK179" s="164">
        <f>SUM(BK180:BK185)</f>
        <v>0</v>
      </c>
    </row>
    <row r="180" spans="1:65" s="2" customFormat="1" ht="16.5" customHeight="1">
      <c r="A180" s="33"/>
      <c r="B180" s="167"/>
      <c r="C180" s="168" t="s">
        <v>7</v>
      </c>
      <c r="D180" s="168" t="s">
        <v>173</v>
      </c>
      <c r="E180" s="169" t="s">
        <v>1553</v>
      </c>
      <c r="F180" s="170" t="s">
        <v>1554</v>
      </c>
      <c r="G180" s="171" t="s">
        <v>244</v>
      </c>
      <c r="H180" s="172">
        <v>19</v>
      </c>
      <c r="I180" s="173"/>
      <c r="J180" s="174">
        <f>ROUND(I180*H180,2)</f>
        <v>0</v>
      </c>
      <c r="K180" s="175"/>
      <c r="L180" s="34"/>
      <c r="M180" s="176" t="s">
        <v>1</v>
      </c>
      <c r="N180" s="177" t="s">
        <v>42</v>
      </c>
      <c r="O180" s="59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0" t="s">
        <v>535</v>
      </c>
      <c r="AT180" s="180" t="s">
        <v>173</v>
      </c>
      <c r="AU180" s="180" t="s">
        <v>86</v>
      </c>
      <c r="AY180" s="18" t="s">
        <v>170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8" t="s">
        <v>84</v>
      </c>
      <c r="BK180" s="181">
        <f>ROUND(I180*H180,2)</f>
        <v>0</v>
      </c>
      <c r="BL180" s="18" t="s">
        <v>535</v>
      </c>
      <c r="BM180" s="180" t="s">
        <v>1555</v>
      </c>
    </row>
    <row r="181" spans="1:65" s="14" customFormat="1" ht="10.199999999999999">
      <c r="B181" s="190"/>
      <c r="D181" s="183" t="s">
        <v>179</v>
      </c>
      <c r="E181" s="191" t="s">
        <v>1</v>
      </c>
      <c r="F181" s="192" t="s">
        <v>289</v>
      </c>
      <c r="H181" s="193">
        <v>19</v>
      </c>
      <c r="I181" s="194"/>
      <c r="L181" s="190"/>
      <c r="M181" s="195"/>
      <c r="N181" s="196"/>
      <c r="O181" s="196"/>
      <c r="P181" s="196"/>
      <c r="Q181" s="196"/>
      <c r="R181" s="196"/>
      <c r="S181" s="196"/>
      <c r="T181" s="197"/>
      <c r="AT181" s="191" t="s">
        <v>179</v>
      </c>
      <c r="AU181" s="191" t="s">
        <v>86</v>
      </c>
      <c r="AV181" s="14" t="s">
        <v>86</v>
      </c>
      <c r="AW181" s="14" t="s">
        <v>32</v>
      </c>
      <c r="AX181" s="14" t="s">
        <v>84</v>
      </c>
      <c r="AY181" s="191" t="s">
        <v>170</v>
      </c>
    </row>
    <row r="182" spans="1:65" s="2" customFormat="1" ht="16.5" customHeight="1">
      <c r="A182" s="33"/>
      <c r="B182" s="167"/>
      <c r="C182" s="168" t="s">
        <v>304</v>
      </c>
      <c r="D182" s="168" t="s">
        <v>173</v>
      </c>
      <c r="E182" s="169" t="s">
        <v>1556</v>
      </c>
      <c r="F182" s="170" t="s">
        <v>1557</v>
      </c>
      <c r="G182" s="171" t="s">
        <v>244</v>
      </c>
      <c r="H182" s="172">
        <v>19</v>
      </c>
      <c r="I182" s="173"/>
      <c r="J182" s="174">
        <f>ROUND(I182*H182,2)</f>
        <v>0</v>
      </c>
      <c r="K182" s="175"/>
      <c r="L182" s="34"/>
      <c r="M182" s="176" t="s">
        <v>1</v>
      </c>
      <c r="N182" s="177" t="s">
        <v>42</v>
      </c>
      <c r="O182" s="59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0" t="s">
        <v>535</v>
      </c>
      <c r="AT182" s="180" t="s">
        <v>173</v>
      </c>
      <c r="AU182" s="180" t="s">
        <v>86</v>
      </c>
      <c r="AY182" s="18" t="s">
        <v>170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8" t="s">
        <v>84</v>
      </c>
      <c r="BK182" s="181">
        <f>ROUND(I182*H182,2)</f>
        <v>0</v>
      </c>
      <c r="BL182" s="18" t="s">
        <v>535</v>
      </c>
      <c r="BM182" s="180" t="s">
        <v>1558</v>
      </c>
    </row>
    <row r="183" spans="1:65" s="14" customFormat="1" ht="10.199999999999999">
      <c r="B183" s="190"/>
      <c r="D183" s="183" t="s">
        <v>179</v>
      </c>
      <c r="E183" s="191" t="s">
        <v>1</v>
      </c>
      <c r="F183" s="192" t="s">
        <v>289</v>
      </c>
      <c r="H183" s="193">
        <v>19</v>
      </c>
      <c r="I183" s="194"/>
      <c r="L183" s="190"/>
      <c r="M183" s="195"/>
      <c r="N183" s="196"/>
      <c r="O183" s="196"/>
      <c r="P183" s="196"/>
      <c r="Q183" s="196"/>
      <c r="R183" s="196"/>
      <c r="S183" s="196"/>
      <c r="T183" s="197"/>
      <c r="AT183" s="191" t="s">
        <v>179</v>
      </c>
      <c r="AU183" s="191" t="s">
        <v>86</v>
      </c>
      <c r="AV183" s="14" t="s">
        <v>86</v>
      </c>
      <c r="AW183" s="14" t="s">
        <v>32</v>
      </c>
      <c r="AX183" s="14" t="s">
        <v>84</v>
      </c>
      <c r="AY183" s="191" t="s">
        <v>170</v>
      </c>
    </row>
    <row r="184" spans="1:65" s="2" customFormat="1" ht="16.5" customHeight="1">
      <c r="A184" s="33"/>
      <c r="B184" s="167"/>
      <c r="C184" s="168" t="s">
        <v>314</v>
      </c>
      <c r="D184" s="168" t="s">
        <v>173</v>
      </c>
      <c r="E184" s="169" t="s">
        <v>1559</v>
      </c>
      <c r="F184" s="170" t="s">
        <v>1560</v>
      </c>
      <c r="G184" s="171" t="s">
        <v>244</v>
      </c>
      <c r="H184" s="172">
        <v>19</v>
      </c>
      <c r="I184" s="173"/>
      <c r="J184" s="174">
        <f>ROUND(I184*H184,2)</f>
        <v>0</v>
      </c>
      <c r="K184" s="175"/>
      <c r="L184" s="34"/>
      <c r="M184" s="176" t="s">
        <v>1</v>
      </c>
      <c r="N184" s="177" t="s">
        <v>42</v>
      </c>
      <c r="O184" s="59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0" t="s">
        <v>535</v>
      </c>
      <c r="AT184" s="180" t="s">
        <v>173</v>
      </c>
      <c r="AU184" s="180" t="s">
        <v>86</v>
      </c>
      <c r="AY184" s="18" t="s">
        <v>170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8" t="s">
        <v>84</v>
      </c>
      <c r="BK184" s="181">
        <f>ROUND(I184*H184,2)</f>
        <v>0</v>
      </c>
      <c r="BL184" s="18" t="s">
        <v>535</v>
      </c>
      <c r="BM184" s="180" t="s">
        <v>1561</v>
      </c>
    </row>
    <row r="185" spans="1:65" s="14" customFormat="1" ht="10.199999999999999">
      <c r="B185" s="190"/>
      <c r="D185" s="183" t="s">
        <v>179</v>
      </c>
      <c r="E185" s="191" t="s">
        <v>1</v>
      </c>
      <c r="F185" s="192" t="s">
        <v>289</v>
      </c>
      <c r="H185" s="193">
        <v>19</v>
      </c>
      <c r="I185" s="194"/>
      <c r="L185" s="190"/>
      <c r="M185" s="195"/>
      <c r="N185" s="196"/>
      <c r="O185" s="196"/>
      <c r="P185" s="196"/>
      <c r="Q185" s="196"/>
      <c r="R185" s="196"/>
      <c r="S185" s="196"/>
      <c r="T185" s="197"/>
      <c r="AT185" s="191" t="s">
        <v>179</v>
      </c>
      <c r="AU185" s="191" t="s">
        <v>86</v>
      </c>
      <c r="AV185" s="14" t="s">
        <v>86</v>
      </c>
      <c r="AW185" s="14" t="s">
        <v>32</v>
      </c>
      <c r="AX185" s="14" t="s">
        <v>84</v>
      </c>
      <c r="AY185" s="191" t="s">
        <v>170</v>
      </c>
    </row>
    <row r="186" spans="1:65" s="12" customFormat="1" ht="22.8" customHeight="1">
      <c r="B186" s="154"/>
      <c r="D186" s="155" t="s">
        <v>76</v>
      </c>
      <c r="E186" s="165" t="s">
        <v>1562</v>
      </c>
      <c r="F186" s="165" t="s">
        <v>1563</v>
      </c>
      <c r="I186" s="157"/>
      <c r="J186" s="166">
        <f>BK186</f>
        <v>0</v>
      </c>
      <c r="L186" s="154"/>
      <c r="M186" s="159"/>
      <c r="N186" s="160"/>
      <c r="O186" s="160"/>
      <c r="P186" s="161">
        <f>SUM(P187:P190)</f>
        <v>0</v>
      </c>
      <c r="Q186" s="160"/>
      <c r="R186" s="161">
        <f>SUM(R187:R190)</f>
        <v>0</v>
      </c>
      <c r="S186" s="160"/>
      <c r="T186" s="162">
        <f>SUM(T187:T190)</f>
        <v>0</v>
      </c>
      <c r="AR186" s="155" t="s">
        <v>171</v>
      </c>
      <c r="AT186" s="163" t="s">
        <v>76</v>
      </c>
      <c r="AU186" s="163" t="s">
        <v>84</v>
      </c>
      <c r="AY186" s="155" t="s">
        <v>170</v>
      </c>
      <c r="BK186" s="164">
        <f>SUM(BK187:BK190)</f>
        <v>0</v>
      </c>
    </row>
    <row r="187" spans="1:65" s="2" customFormat="1" ht="21.75" customHeight="1">
      <c r="A187" s="33"/>
      <c r="B187" s="167"/>
      <c r="C187" s="168" t="s">
        <v>319</v>
      </c>
      <c r="D187" s="168" t="s">
        <v>173</v>
      </c>
      <c r="E187" s="169" t="s">
        <v>1564</v>
      </c>
      <c r="F187" s="170" t="s">
        <v>1565</v>
      </c>
      <c r="G187" s="171" t="s">
        <v>1566</v>
      </c>
      <c r="H187" s="172">
        <v>1</v>
      </c>
      <c r="I187" s="173"/>
      <c r="J187" s="174">
        <f>ROUND(I187*H187,2)</f>
        <v>0</v>
      </c>
      <c r="K187" s="175"/>
      <c r="L187" s="34"/>
      <c r="M187" s="176" t="s">
        <v>1</v>
      </c>
      <c r="N187" s="177" t="s">
        <v>42</v>
      </c>
      <c r="O187" s="59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0" t="s">
        <v>535</v>
      </c>
      <c r="AT187" s="180" t="s">
        <v>173</v>
      </c>
      <c r="AU187" s="180" t="s">
        <v>86</v>
      </c>
      <c r="AY187" s="18" t="s">
        <v>170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84</v>
      </c>
      <c r="BK187" s="181">
        <f>ROUND(I187*H187,2)</f>
        <v>0</v>
      </c>
      <c r="BL187" s="18" t="s">
        <v>535</v>
      </c>
      <c r="BM187" s="180" t="s">
        <v>1567</v>
      </c>
    </row>
    <row r="188" spans="1:65" s="14" customFormat="1" ht="10.199999999999999">
      <c r="B188" s="190"/>
      <c r="D188" s="183" t="s">
        <v>179</v>
      </c>
      <c r="E188" s="191" t="s">
        <v>1</v>
      </c>
      <c r="F188" s="192" t="s">
        <v>84</v>
      </c>
      <c r="H188" s="193">
        <v>1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1" t="s">
        <v>179</v>
      </c>
      <c r="AU188" s="191" t="s">
        <v>86</v>
      </c>
      <c r="AV188" s="14" t="s">
        <v>86</v>
      </c>
      <c r="AW188" s="14" t="s">
        <v>32</v>
      </c>
      <c r="AX188" s="14" t="s">
        <v>84</v>
      </c>
      <c r="AY188" s="191" t="s">
        <v>170</v>
      </c>
    </row>
    <row r="189" spans="1:65" s="2" customFormat="1" ht="16.5" customHeight="1">
      <c r="A189" s="33"/>
      <c r="B189" s="167"/>
      <c r="C189" s="168" t="s">
        <v>324</v>
      </c>
      <c r="D189" s="168" t="s">
        <v>173</v>
      </c>
      <c r="E189" s="169" t="s">
        <v>1568</v>
      </c>
      <c r="F189" s="170" t="s">
        <v>1569</v>
      </c>
      <c r="G189" s="171" t="s">
        <v>493</v>
      </c>
      <c r="H189" s="172">
        <v>2</v>
      </c>
      <c r="I189" s="173"/>
      <c r="J189" s="174">
        <f>ROUND(I189*H189,2)</f>
        <v>0</v>
      </c>
      <c r="K189" s="175"/>
      <c r="L189" s="34"/>
      <c r="M189" s="176" t="s">
        <v>1</v>
      </c>
      <c r="N189" s="177" t="s">
        <v>42</v>
      </c>
      <c r="O189" s="59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0" t="s">
        <v>535</v>
      </c>
      <c r="AT189" s="180" t="s">
        <v>173</v>
      </c>
      <c r="AU189" s="180" t="s">
        <v>86</v>
      </c>
      <c r="AY189" s="18" t="s">
        <v>170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84</v>
      </c>
      <c r="BK189" s="181">
        <f>ROUND(I189*H189,2)</f>
        <v>0</v>
      </c>
      <c r="BL189" s="18" t="s">
        <v>535</v>
      </c>
      <c r="BM189" s="180" t="s">
        <v>1570</v>
      </c>
    </row>
    <row r="190" spans="1:65" s="14" customFormat="1" ht="10.199999999999999">
      <c r="B190" s="190"/>
      <c r="D190" s="183" t="s">
        <v>179</v>
      </c>
      <c r="E190" s="191" t="s">
        <v>1</v>
      </c>
      <c r="F190" s="192" t="s">
        <v>1247</v>
      </c>
      <c r="H190" s="193">
        <v>2</v>
      </c>
      <c r="I190" s="194"/>
      <c r="L190" s="190"/>
      <c r="M190" s="195"/>
      <c r="N190" s="196"/>
      <c r="O190" s="196"/>
      <c r="P190" s="196"/>
      <c r="Q190" s="196"/>
      <c r="R190" s="196"/>
      <c r="S190" s="196"/>
      <c r="T190" s="197"/>
      <c r="AT190" s="191" t="s">
        <v>179</v>
      </c>
      <c r="AU190" s="191" t="s">
        <v>86</v>
      </c>
      <c r="AV190" s="14" t="s">
        <v>86</v>
      </c>
      <c r="AW190" s="14" t="s">
        <v>32</v>
      </c>
      <c r="AX190" s="14" t="s">
        <v>84</v>
      </c>
      <c r="AY190" s="191" t="s">
        <v>170</v>
      </c>
    </row>
    <row r="191" spans="1:65" s="12" customFormat="1" ht="25.95" customHeight="1">
      <c r="B191" s="154"/>
      <c r="D191" s="155" t="s">
        <v>76</v>
      </c>
      <c r="E191" s="156" t="s">
        <v>1012</v>
      </c>
      <c r="F191" s="156" t="s">
        <v>1013</v>
      </c>
      <c r="I191" s="157"/>
      <c r="J191" s="158">
        <f>BK191</f>
        <v>0</v>
      </c>
      <c r="L191" s="154"/>
      <c r="M191" s="159"/>
      <c r="N191" s="160"/>
      <c r="O191" s="160"/>
      <c r="P191" s="161">
        <f>SUM(P192:P193)</f>
        <v>0</v>
      </c>
      <c r="Q191" s="160"/>
      <c r="R191" s="161">
        <f>SUM(R192:R193)</f>
        <v>0</v>
      </c>
      <c r="S191" s="160"/>
      <c r="T191" s="162">
        <f>SUM(T192:T193)</f>
        <v>0</v>
      </c>
      <c r="AR191" s="155" t="s">
        <v>177</v>
      </c>
      <c r="AT191" s="163" t="s">
        <v>76</v>
      </c>
      <c r="AU191" s="163" t="s">
        <v>77</v>
      </c>
      <c r="AY191" s="155" t="s">
        <v>170</v>
      </c>
      <c r="BK191" s="164">
        <f>SUM(BK192:BK193)</f>
        <v>0</v>
      </c>
    </row>
    <row r="192" spans="1:65" s="2" customFormat="1" ht="16.5" customHeight="1">
      <c r="A192" s="33"/>
      <c r="B192" s="167"/>
      <c r="C192" s="168" t="s">
        <v>328</v>
      </c>
      <c r="D192" s="168" t="s">
        <v>173</v>
      </c>
      <c r="E192" s="169" t="s">
        <v>1571</v>
      </c>
      <c r="F192" s="170" t="s">
        <v>1572</v>
      </c>
      <c r="G192" s="171" t="s">
        <v>1017</v>
      </c>
      <c r="H192" s="172">
        <v>2</v>
      </c>
      <c r="I192" s="173"/>
      <c r="J192" s="174">
        <f>ROUND(I192*H192,2)</f>
        <v>0</v>
      </c>
      <c r="K192" s="175"/>
      <c r="L192" s="34"/>
      <c r="M192" s="176" t="s">
        <v>1</v>
      </c>
      <c r="N192" s="177" t="s">
        <v>42</v>
      </c>
      <c r="O192" s="59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0" t="s">
        <v>1018</v>
      </c>
      <c r="AT192" s="180" t="s">
        <v>173</v>
      </c>
      <c r="AU192" s="180" t="s">
        <v>84</v>
      </c>
      <c r="AY192" s="18" t="s">
        <v>170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8" t="s">
        <v>84</v>
      </c>
      <c r="BK192" s="181">
        <f>ROUND(I192*H192,2)</f>
        <v>0</v>
      </c>
      <c r="BL192" s="18" t="s">
        <v>1018</v>
      </c>
      <c r="BM192" s="180" t="s">
        <v>1573</v>
      </c>
    </row>
    <row r="193" spans="1:51" s="14" customFormat="1" ht="10.199999999999999">
      <c r="B193" s="190"/>
      <c r="D193" s="183" t="s">
        <v>179</v>
      </c>
      <c r="E193" s="191" t="s">
        <v>1</v>
      </c>
      <c r="F193" s="192" t="s">
        <v>1247</v>
      </c>
      <c r="H193" s="193">
        <v>2</v>
      </c>
      <c r="I193" s="194"/>
      <c r="L193" s="190"/>
      <c r="M193" s="230"/>
      <c r="N193" s="231"/>
      <c r="O193" s="231"/>
      <c r="P193" s="231"/>
      <c r="Q193" s="231"/>
      <c r="R193" s="231"/>
      <c r="S193" s="231"/>
      <c r="T193" s="232"/>
      <c r="AT193" s="191" t="s">
        <v>179</v>
      </c>
      <c r="AU193" s="191" t="s">
        <v>84</v>
      </c>
      <c r="AV193" s="14" t="s">
        <v>86</v>
      </c>
      <c r="AW193" s="14" t="s">
        <v>32</v>
      </c>
      <c r="AX193" s="14" t="s">
        <v>84</v>
      </c>
      <c r="AY193" s="191" t="s">
        <v>170</v>
      </c>
    </row>
    <row r="194" spans="1:51" s="2" customFormat="1" ht="6.9" customHeight="1">
      <c r="A194" s="33"/>
      <c r="B194" s="48"/>
      <c r="C194" s="49"/>
      <c r="D194" s="49"/>
      <c r="E194" s="49"/>
      <c r="F194" s="49"/>
      <c r="G194" s="49"/>
      <c r="H194" s="49"/>
      <c r="I194" s="126"/>
      <c r="J194" s="49"/>
      <c r="K194" s="49"/>
      <c r="L194" s="34"/>
      <c r="M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</row>
  </sheetData>
  <autoFilter ref="C131:K193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100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127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1574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ROUND(J132,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ROUND((SUM(BE132:BE290)),  2)</f>
        <v>0</v>
      </c>
      <c r="G35" s="33"/>
      <c r="H35" s="33"/>
      <c r="I35" s="113">
        <v>0.21</v>
      </c>
      <c r="J35" s="112">
        <f>ROUND(((SUM(BE132:BE290))*I35),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ROUND((SUM(BF132:BF290)),  2)</f>
        <v>0</v>
      </c>
      <c r="G36" s="33"/>
      <c r="H36" s="33"/>
      <c r="I36" s="113">
        <v>0.15</v>
      </c>
      <c r="J36" s="112">
        <f>ROUND(((SUM(BF132:BF290))*I36),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ROUND((SUM(BG132:BG290)),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ROUND((SUM(BH132:BH290)),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ROUND((SUM(BI132:BI290)),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127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A.4 - Vytápění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1575</v>
      </c>
      <c r="E99" s="134"/>
      <c r="F99" s="134"/>
      <c r="G99" s="134"/>
      <c r="H99" s="134"/>
      <c r="I99" s="135"/>
      <c r="J99" s="136">
        <f>J133</f>
        <v>0</v>
      </c>
      <c r="L99" s="132"/>
    </row>
    <row r="100" spans="1:47" s="10" customFormat="1" ht="19.95" customHeight="1">
      <c r="B100" s="137"/>
      <c r="D100" s="138" t="s">
        <v>1576</v>
      </c>
      <c r="E100" s="139"/>
      <c r="F100" s="139"/>
      <c r="G100" s="139"/>
      <c r="H100" s="139"/>
      <c r="I100" s="140"/>
      <c r="J100" s="141">
        <f>J134</f>
        <v>0</v>
      </c>
      <c r="L100" s="137"/>
    </row>
    <row r="101" spans="1:47" s="9" customFormat="1" ht="24.9" customHeight="1">
      <c r="B101" s="132"/>
      <c r="D101" s="133" t="s">
        <v>141</v>
      </c>
      <c r="E101" s="134"/>
      <c r="F101" s="134"/>
      <c r="G101" s="134"/>
      <c r="H101" s="134"/>
      <c r="I101" s="135"/>
      <c r="J101" s="136">
        <f>J140</f>
        <v>0</v>
      </c>
      <c r="L101" s="132"/>
    </row>
    <row r="102" spans="1:47" s="10" customFormat="1" ht="19.95" customHeight="1">
      <c r="B102" s="137"/>
      <c r="D102" s="138" t="s">
        <v>1036</v>
      </c>
      <c r="E102" s="139"/>
      <c r="F102" s="139"/>
      <c r="G102" s="139"/>
      <c r="H102" s="139"/>
      <c r="I102" s="140"/>
      <c r="J102" s="141">
        <f>J141</f>
        <v>0</v>
      </c>
      <c r="L102" s="137"/>
    </row>
    <row r="103" spans="1:47" s="10" customFormat="1" ht="19.95" customHeight="1">
      <c r="B103" s="137"/>
      <c r="D103" s="138" t="s">
        <v>1577</v>
      </c>
      <c r="E103" s="139"/>
      <c r="F103" s="139"/>
      <c r="G103" s="139"/>
      <c r="H103" s="139"/>
      <c r="I103" s="140"/>
      <c r="J103" s="141">
        <f>J158</f>
        <v>0</v>
      </c>
      <c r="L103" s="137"/>
    </row>
    <row r="104" spans="1:47" s="10" customFormat="1" ht="19.95" customHeight="1">
      <c r="B104" s="137"/>
      <c r="D104" s="138" t="s">
        <v>1578</v>
      </c>
      <c r="E104" s="139"/>
      <c r="F104" s="139"/>
      <c r="G104" s="139"/>
      <c r="H104" s="139"/>
      <c r="I104" s="140"/>
      <c r="J104" s="141">
        <f>J165</f>
        <v>0</v>
      </c>
      <c r="L104" s="137"/>
    </row>
    <row r="105" spans="1:47" s="10" customFormat="1" ht="19.95" customHeight="1">
      <c r="B105" s="137"/>
      <c r="D105" s="138" t="s">
        <v>1579</v>
      </c>
      <c r="E105" s="139"/>
      <c r="F105" s="139"/>
      <c r="G105" s="139"/>
      <c r="H105" s="139"/>
      <c r="I105" s="140"/>
      <c r="J105" s="141">
        <f>J173</f>
        <v>0</v>
      </c>
      <c r="L105" s="137"/>
    </row>
    <row r="106" spans="1:47" s="10" customFormat="1" ht="19.95" customHeight="1">
      <c r="B106" s="137"/>
      <c r="D106" s="138" t="s">
        <v>1580</v>
      </c>
      <c r="E106" s="139"/>
      <c r="F106" s="139"/>
      <c r="G106" s="139"/>
      <c r="H106" s="139"/>
      <c r="I106" s="140"/>
      <c r="J106" s="141">
        <f>J192</f>
        <v>0</v>
      </c>
      <c r="L106" s="137"/>
    </row>
    <row r="107" spans="1:47" s="10" customFormat="1" ht="19.95" customHeight="1">
      <c r="B107" s="137"/>
      <c r="D107" s="138" t="s">
        <v>1581</v>
      </c>
      <c r="E107" s="139"/>
      <c r="F107" s="139"/>
      <c r="G107" s="139"/>
      <c r="H107" s="139"/>
      <c r="I107" s="140"/>
      <c r="J107" s="141">
        <f>J215</f>
        <v>0</v>
      </c>
      <c r="L107" s="137"/>
    </row>
    <row r="108" spans="1:47" s="10" customFormat="1" ht="19.95" customHeight="1">
      <c r="B108" s="137"/>
      <c r="D108" s="138" t="s">
        <v>145</v>
      </c>
      <c r="E108" s="139"/>
      <c r="F108" s="139"/>
      <c r="G108" s="139"/>
      <c r="H108" s="139"/>
      <c r="I108" s="140"/>
      <c r="J108" s="141">
        <f>J243</f>
        <v>0</v>
      </c>
      <c r="L108" s="137"/>
    </row>
    <row r="109" spans="1:47" s="10" customFormat="1" ht="19.95" customHeight="1">
      <c r="B109" s="137"/>
      <c r="D109" s="138" t="s">
        <v>149</v>
      </c>
      <c r="E109" s="139"/>
      <c r="F109" s="139"/>
      <c r="G109" s="139"/>
      <c r="H109" s="139"/>
      <c r="I109" s="140"/>
      <c r="J109" s="141">
        <f>J251</f>
        <v>0</v>
      </c>
      <c r="L109" s="137"/>
    </row>
    <row r="110" spans="1:47" s="9" customFormat="1" ht="24.9" customHeight="1">
      <c r="B110" s="132"/>
      <c r="D110" s="133" t="s">
        <v>151</v>
      </c>
      <c r="E110" s="134"/>
      <c r="F110" s="134"/>
      <c r="G110" s="134"/>
      <c r="H110" s="134"/>
      <c r="I110" s="135"/>
      <c r="J110" s="136">
        <f>J259</f>
        <v>0</v>
      </c>
      <c r="L110" s="132"/>
    </row>
    <row r="111" spans="1:47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" customHeight="1">
      <c r="A112" s="33"/>
      <c r="B112" s="48"/>
      <c r="C112" s="49"/>
      <c r="D112" s="49"/>
      <c r="E112" s="49"/>
      <c r="F112" s="49"/>
      <c r="G112" s="49"/>
      <c r="H112" s="49"/>
      <c r="I112" s="126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" customHeight="1">
      <c r="A116" s="33"/>
      <c r="B116" s="50"/>
      <c r="C116" s="51"/>
      <c r="D116" s="51"/>
      <c r="E116" s="51"/>
      <c r="F116" s="51"/>
      <c r="G116" s="51"/>
      <c r="H116" s="51"/>
      <c r="I116" s="127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" customHeight="1">
      <c r="A117" s="33"/>
      <c r="B117" s="34"/>
      <c r="C117" s="22" t="s">
        <v>155</v>
      </c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" customHeight="1">
      <c r="A118" s="33"/>
      <c r="B118" s="34"/>
      <c r="C118" s="33"/>
      <c r="D118" s="33"/>
      <c r="E118" s="33"/>
      <c r="F118" s="33"/>
      <c r="G118" s="33"/>
      <c r="H118" s="33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3.25" customHeight="1">
      <c r="A120" s="33"/>
      <c r="B120" s="34"/>
      <c r="C120" s="33"/>
      <c r="D120" s="33"/>
      <c r="E120" s="279" t="str">
        <f>E7</f>
        <v>Nástavba a udržovací práce na objektu Městské policie Prahy 8 - AKTUALIZCE</v>
      </c>
      <c r="F120" s="280"/>
      <c r="G120" s="280"/>
      <c r="H120" s="280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1"/>
      <c r="C121" s="28" t="s">
        <v>126</v>
      </c>
      <c r="I121" s="99"/>
      <c r="L121" s="21"/>
    </row>
    <row r="122" spans="1:31" s="2" customFormat="1" ht="16.5" customHeight="1">
      <c r="A122" s="33"/>
      <c r="B122" s="34"/>
      <c r="C122" s="33"/>
      <c r="D122" s="33"/>
      <c r="E122" s="279" t="s">
        <v>127</v>
      </c>
      <c r="F122" s="281"/>
      <c r="G122" s="281"/>
      <c r="H122" s="281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128</v>
      </c>
      <c r="D123" s="33"/>
      <c r="E123" s="33"/>
      <c r="F123" s="33"/>
      <c r="G123" s="33"/>
      <c r="H123" s="33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41" t="str">
        <f>E11</f>
        <v>A.4 - Vytápění</v>
      </c>
      <c r="F124" s="281"/>
      <c r="G124" s="281"/>
      <c r="H124" s="281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3"/>
      <c r="D125" s="33"/>
      <c r="E125" s="33"/>
      <c r="F125" s="33"/>
      <c r="G125" s="33"/>
      <c r="H125" s="33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3"/>
      <c r="E126" s="33"/>
      <c r="F126" s="26" t="str">
        <f>F14</f>
        <v>Balabánova 1273/2, Praha-Kobylisy</v>
      </c>
      <c r="G126" s="33"/>
      <c r="H126" s="33"/>
      <c r="I126" s="103" t="s">
        <v>22</v>
      </c>
      <c r="J126" s="56" t="str">
        <f>IF(J14="","",J14)</f>
        <v>26. 8. 2020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3"/>
      <c r="D127" s="33"/>
      <c r="E127" s="33"/>
      <c r="F127" s="33"/>
      <c r="G127" s="33"/>
      <c r="H127" s="33"/>
      <c r="I127" s="10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5.65" customHeight="1">
      <c r="A128" s="33"/>
      <c r="B128" s="34"/>
      <c r="C128" s="28" t="s">
        <v>24</v>
      </c>
      <c r="D128" s="33"/>
      <c r="E128" s="33"/>
      <c r="F128" s="26" t="str">
        <f>E17</f>
        <v>Městská část Praha 8, Zenklova 1/35</v>
      </c>
      <c r="G128" s="33"/>
      <c r="H128" s="33"/>
      <c r="I128" s="103" t="s">
        <v>30</v>
      </c>
      <c r="J128" s="31" t="str">
        <f>E23</f>
        <v>ZOAA s.r.o, Hošťálkova 637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15" customHeight="1">
      <c r="A129" s="33"/>
      <c r="B129" s="34"/>
      <c r="C129" s="28" t="s">
        <v>28</v>
      </c>
      <c r="D129" s="33"/>
      <c r="E129" s="33"/>
      <c r="F129" s="26" t="str">
        <f>IF(E20="","",E20)</f>
        <v>Vyplň údaj</v>
      </c>
      <c r="G129" s="33"/>
      <c r="H129" s="33"/>
      <c r="I129" s="103" t="s">
        <v>33</v>
      </c>
      <c r="J129" s="31" t="str">
        <f>E26</f>
        <v>Lenka Jandová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10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42"/>
      <c r="B131" s="143"/>
      <c r="C131" s="144" t="s">
        <v>156</v>
      </c>
      <c r="D131" s="145" t="s">
        <v>62</v>
      </c>
      <c r="E131" s="145" t="s">
        <v>58</v>
      </c>
      <c r="F131" s="145" t="s">
        <v>59</v>
      </c>
      <c r="G131" s="145" t="s">
        <v>157</v>
      </c>
      <c r="H131" s="145" t="s">
        <v>158</v>
      </c>
      <c r="I131" s="146" t="s">
        <v>159</v>
      </c>
      <c r="J131" s="147" t="s">
        <v>132</v>
      </c>
      <c r="K131" s="148" t="s">
        <v>160</v>
      </c>
      <c r="L131" s="149"/>
      <c r="M131" s="63" t="s">
        <v>1</v>
      </c>
      <c r="N131" s="64" t="s">
        <v>41</v>
      </c>
      <c r="O131" s="64" t="s">
        <v>161</v>
      </c>
      <c r="P131" s="64" t="s">
        <v>162</v>
      </c>
      <c r="Q131" s="64" t="s">
        <v>163</v>
      </c>
      <c r="R131" s="64" t="s">
        <v>164</v>
      </c>
      <c r="S131" s="64" t="s">
        <v>165</v>
      </c>
      <c r="T131" s="65" t="s">
        <v>166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pans="1:65" s="2" customFormat="1" ht="22.8" customHeight="1">
      <c r="A132" s="33"/>
      <c r="B132" s="34"/>
      <c r="C132" s="70" t="s">
        <v>167</v>
      </c>
      <c r="D132" s="33"/>
      <c r="E132" s="33"/>
      <c r="F132" s="33"/>
      <c r="G132" s="33"/>
      <c r="H132" s="33"/>
      <c r="I132" s="102"/>
      <c r="J132" s="150">
        <f>BK132</f>
        <v>0</v>
      </c>
      <c r="K132" s="33"/>
      <c r="L132" s="34"/>
      <c r="M132" s="66"/>
      <c r="N132" s="57"/>
      <c r="O132" s="67"/>
      <c r="P132" s="151">
        <f>P133+P140+P259</f>
        <v>0</v>
      </c>
      <c r="Q132" s="67"/>
      <c r="R132" s="151">
        <f>R133+R140+R259</f>
        <v>0.24260000000000001</v>
      </c>
      <c r="S132" s="67"/>
      <c r="T132" s="152">
        <f>T133+T140+T259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76</v>
      </c>
      <c r="AU132" s="18" t="s">
        <v>134</v>
      </c>
      <c r="BK132" s="153">
        <f>BK133+BK140+BK259</f>
        <v>0</v>
      </c>
    </row>
    <row r="133" spans="1:65" s="12" customFormat="1" ht="25.95" customHeight="1">
      <c r="B133" s="154"/>
      <c r="D133" s="155" t="s">
        <v>76</v>
      </c>
      <c r="E133" s="156" t="s">
        <v>1582</v>
      </c>
      <c r="F133" s="156" t="s">
        <v>1583</v>
      </c>
      <c r="I133" s="157"/>
      <c r="J133" s="158">
        <f>BK133</f>
        <v>0</v>
      </c>
      <c r="L133" s="154"/>
      <c r="M133" s="159"/>
      <c r="N133" s="160"/>
      <c r="O133" s="160"/>
      <c r="P133" s="161">
        <f>P134</f>
        <v>0</v>
      </c>
      <c r="Q133" s="160"/>
      <c r="R133" s="161">
        <f>R134</f>
        <v>0</v>
      </c>
      <c r="S133" s="160"/>
      <c r="T133" s="162">
        <f>T134</f>
        <v>0</v>
      </c>
      <c r="AR133" s="155" t="s">
        <v>84</v>
      </c>
      <c r="AT133" s="163" t="s">
        <v>76</v>
      </c>
      <c r="AU133" s="163" t="s">
        <v>77</v>
      </c>
      <c r="AY133" s="155" t="s">
        <v>170</v>
      </c>
      <c r="BK133" s="164">
        <f>BK134</f>
        <v>0</v>
      </c>
    </row>
    <row r="134" spans="1:65" s="12" customFormat="1" ht="22.8" customHeight="1">
      <c r="B134" s="154"/>
      <c r="D134" s="155" t="s">
        <v>76</v>
      </c>
      <c r="E134" s="165" t="s">
        <v>1584</v>
      </c>
      <c r="F134" s="165" t="s">
        <v>1583</v>
      </c>
      <c r="I134" s="157"/>
      <c r="J134" s="166">
        <f>BK134</f>
        <v>0</v>
      </c>
      <c r="L134" s="154"/>
      <c r="M134" s="159"/>
      <c r="N134" s="160"/>
      <c r="O134" s="160"/>
      <c r="P134" s="161">
        <f>SUM(P135:P139)</f>
        <v>0</v>
      </c>
      <c r="Q134" s="160"/>
      <c r="R134" s="161">
        <f>SUM(R135:R139)</f>
        <v>0</v>
      </c>
      <c r="S134" s="160"/>
      <c r="T134" s="162">
        <f>SUM(T135:T139)</f>
        <v>0</v>
      </c>
      <c r="AR134" s="155" t="s">
        <v>84</v>
      </c>
      <c r="AT134" s="163" t="s">
        <v>76</v>
      </c>
      <c r="AU134" s="163" t="s">
        <v>84</v>
      </c>
      <c r="AY134" s="155" t="s">
        <v>170</v>
      </c>
      <c r="BK134" s="164">
        <f>SUM(BK135:BK139)</f>
        <v>0</v>
      </c>
    </row>
    <row r="135" spans="1:65" s="2" customFormat="1" ht="16.5" customHeight="1">
      <c r="A135" s="33"/>
      <c r="B135" s="167"/>
      <c r="C135" s="168" t="s">
        <v>84</v>
      </c>
      <c r="D135" s="168" t="s">
        <v>173</v>
      </c>
      <c r="E135" s="169" t="s">
        <v>1585</v>
      </c>
      <c r="F135" s="170" t="s">
        <v>1586</v>
      </c>
      <c r="G135" s="171" t="s">
        <v>493</v>
      </c>
      <c r="H135" s="172">
        <v>1</v>
      </c>
      <c r="I135" s="173"/>
      <c r="J135" s="174">
        <f>ROUND(I135*H135,2)</f>
        <v>0</v>
      </c>
      <c r="K135" s="175"/>
      <c r="L135" s="34"/>
      <c r="M135" s="176" t="s">
        <v>1</v>
      </c>
      <c r="N135" s="177" t="s">
        <v>42</v>
      </c>
      <c r="O135" s="59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0" t="s">
        <v>177</v>
      </c>
      <c r="AT135" s="180" t="s">
        <v>173</v>
      </c>
      <c r="AU135" s="180" t="s">
        <v>86</v>
      </c>
      <c r="AY135" s="18" t="s">
        <v>170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84</v>
      </c>
      <c r="BK135" s="181">
        <f>ROUND(I135*H135,2)</f>
        <v>0</v>
      </c>
      <c r="BL135" s="18" t="s">
        <v>177</v>
      </c>
      <c r="BM135" s="180" t="s">
        <v>1587</v>
      </c>
    </row>
    <row r="136" spans="1:65" s="2" customFormat="1" ht="44.25" customHeight="1">
      <c r="A136" s="33"/>
      <c r="B136" s="167"/>
      <c r="C136" s="168" t="s">
        <v>86</v>
      </c>
      <c r="D136" s="168" t="s">
        <v>173</v>
      </c>
      <c r="E136" s="169" t="s">
        <v>1588</v>
      </c>
      <c r="F136" s="170" t="s">
        <v>1589</v>
      </c>
      <c r="G136" s="171" t="s">
        <v>1590</v>
      </c>
      <c r="H136" s="172">
        <v>30</v>
      </c>
      <c r="I136" s="173"/>
      <c r="J136" s="174">
        <f>ROUND(I136*H136,2)</f>
        <v>0</v>
      </c>
      <c r="K136" s="175"/>
      <c r="L136" s="34"/>
      <c r="M136" s="176" t="s">
        <v>1</v>
      </c>
      <c r="N136" s="177" t="s">
        <v>42</v>
      </c>
      <c r="O136" s="59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0" t="s">
        <v>177</v>
      </c>
      <c r="AT136" s="180" t="s">
        <v>173</v>
      </c>
      <c r="AU136" s="180" t="s">
        <v>86</v>
      </c>
      <c r="AY136" s="18" t="s">
        <v>170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8" t="s">
        <v>84</v>
      </c>
      <c r="BK136" s="181">
        <f>ROUND(I136*H136,2)</f>
        <v>0</v>
      </c>
      <c r="BL136" s="18" t="s">
        <v>177</v>
      </c>
      <c r="BM136" s="180" t="s">
        <v>1591</v>
      </c>
    </row>
    <row r="137" spans="1:65" s="13" customFormat="1" ht="20.399999999999999">
      <c r="B137" s="182"/>
      <c r="D137" s="183" t="s">
        <v>179</v>
      </c>
      <c r="E137" s="184" t="s">
        <v>1</v>
      </c>
      <c r="F137" s="185" t="s">
        <v>1592</v>
      </c>
      <c r="H137" s="184" t="s">
        <v>1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84" t="s">
        <v>179</v>
      </c>
      <c r="AU137" s="184" t="s">
        <v>86</v>
      </c>
      <c r="AV137" s="13" t="s">
        <v>84</v>
      </c>
      <c r="AW137" s="13" t="s">
        <v>32</v>
      </c>
      <c r="AX137" s="13" t="s">
        <v>77</v>
      </c>
      <c r="AY137" s="184" t="s">
        <v>170</v>
      </c>
    </row>
    <row r="138" spans="1:65" s="14" customFormat="1" ht="10.199999999999999">
      <c r="B138" s="190"/>
      <c r="D138" s="183" t="s">
        <v>179</v>
      </c>
      <c r="E138" s="191" t="s">
        <v>1</v>
      </c>
      <c r="F138" s="192" t="s">
        <v>1593</v>
      </c>
      <c r="H138" s="193">
        <v>30</v>
      </c>
      <c r="I138" s="194"/>
      <c r="L138" s="190"/>
      <c r="M138" s="195"/>
      <c r="N138" s="196"/>
      <c r="O138" s="196"/>
      <c r="P138" s="196"/>
      <c r="Q138" s="196"/>
      <c r="R138" s="196"/>
      <c r="S138" s="196"/>
      <c r="T138" s="197"/>
      <c r="AT138" s="191" t="s">
        <v>179</v>
      </c>
      <c r="AU138" s="191" t="s">
        <v>86</v>
      </c>
      <c r="AV138" s="14" t="s">
        <v>86</v>
      </c>
      <c r="AW138" s="14" t="s">
        <v>32</v>
      </c>
      <c r="AX138" s="14" t="s">
        <v>77</v>
      </c>
      <c r="AY138" s="191" t="s">
        <v>170</v>
      </c>
    </row>
    <row r="139" spans="1:65" s="15" customFormat="1" ht="10.199999999999999">
      <c r="B139" s="198"/>
      <c r="D139" s="183" t="s">
        <v>179</v>
      </c>
      <c r="E139" s="199" t="s">
        <v>1</v>
      </c>
      <c r="F139" s="200" t="s">
        <v>198</v>
      </c>
      <c r="H139" s="201">
        <v>30</v>
      </c>
      <c r="I139" s="202"/>
      <c r="L139" s="198"/>
      <c r="M139" s="203"/>
      <c r="N139" s="204"/>
      <c r="O139" s="204"/>
      <c r="P139" s="204"/>
      <c r="Q139" s="204"/>
      <c r="R139" s="204"/>
      <c r="S139" s="204"/>
      <c r="T139" s="205"/>
      <c r="AT139" s="199" t="s">
        <v>179</v>
      </c>
      <c r="AU139" s="199" t="s">
        <v>86</v>
      </c>
      <c r="AV139" s="15" t="s">
        <v>177</v>
      </c>
      <c r="AW139" s="15" t="s">
        <v>32</v>
      </c>
      <c r="AX139" s="15" t="s">
        <v>84</v>
      </c>
      <c r="AY139" s="199" t="s">
        <v>170</v>
      </c>
    </row>
    <row r="140" spans="1:65" s="12" customFormat="1" ht="25.95" customHeight="1">
      <c r="B140" s="154"/>
      <c r="D140" s="155" t="s">
        <v>76</v>
      </c>
      <c r="E140" s="156" t="s">
        <v>486</v>
      </c>
      <c r="F140" s="156" t="s">
        <v>487</v>
      </c>
      <c r="I140" s="157"/>
      <c r="J140" s="158">
        <f>BK140</f>
        <v>0</v>
      </c>
      <c r="L140" s="154"/>
      <c r="M140" s="159"/>
      <c r="N140" s="160"/>
      <c r="O140" s="160"/>
      <c r="P140" s="161">
        <f>P141+P158+P165+P173+P192+P215+P243+P251</f>
        <v>0</v>
      </c>
      <c r="Q140" s="160"/>
      <c r="R140" s="161">
        <f>R141+R158+R165+R173+R192+R215+R243+R251</f>
        <v>0.24260000000000001</v>
      </c>
      <c r="S140" s="160"/>
      <c r="T140" s="162">
        <f>T141+T158+T165+T173+T192+T215+T243+T251</f>
        <v>0</v>
      </c>
      <c r="AR140" s="155" t="s">
        <v>86</v>
      </c>
      <c r="AT140" s="163" t="s">
        <v>76</v>
      </c>
      <c r="AU140" s="163" t="s">
        <v>77</v>
      </c>
      <c r="AY140" s="155" t="s">
        <v>170</v>
      </c>
      <c r="BK140" s="164">
        <f>BK141+BK158+BK165+BK173+BK192+BK215+BK243+BK251</f>
        <v>0</v>
      </c>
    </row>
    <row r="141" spans="1:65" s="12" customFormat="1" ht="22.8" customHeight="1">
      <c r="B141" s="154"/>
      <c r="D141" s="155" t="s">
        <v>76</v>
      </c>
      <c r="E141" s="165" t="s">
        <v>1073</v>
      </c>
      <c r="F141" s="165" t="s">
        <v>1074</v>
      </c>
      <c r="I141" s="157"/>
      <c r="J141" s="166">
        <f>BK141</f>
        <v>0</v>
      </c>
      <c r="L141" s="154"/>
      <c r="M141" s="159"/>
      <c r="N141" s="160"/>
      <c r="O141" s="160"/>
      <c r="P141" s="161">
        <f>SUM(P142:P157)</f>
        <v>0</v>
      </c>
      <c r="Q141" s="160"/>
      <c r="R141" s="161">
        <f>SUM(R142:R157)</f>
        <v>0</v>
      </c>
      <c r="S141" s="160"/>
      <c r="T141" s="162">
        <f>SUM(T142:T157)</f>
        <v>0</v>
      </c>
      <c r="AR141" s="155" t="s">
        <v>86</v>
      </c>
      <c r="AT141" s="163" t="s">
        <v>76</v>
      </c>
      <c r="AU141" s="163" t="s">
        <v>84</v>
      </c>
      <c r="AY141" s="155" t="s">
        <v>170</v>
      </c>
      <c r="BK141" s="164">
        <f>SUM(BK142:BK157)</f>
        <v>0</v>
      </c>
    </row>
    <row r="142" spans="1:65" s="2" customFormat="1" ht="66.75" customHeight="1">
      <c r="A142" s="33"/>
      <c r="B142" s="167"/>
      <c r="C142" s="168" t="s">
        <v>171</v>
      </c>
      <c r="D142" s="168" t="s">
        <v>173</v>
      </c>
      <c r="E142" s="169" t="s">
        <v>1594</v>
      </c>
      <c r="F142" s="170" t="s">
        <v>1595</v>
      </c>
      <c r="G142" s="171" t="s">
        <v>244</v>
      </c>
      <c r="H142" s="172">
        <v>2</v>
      </c>
      <c r="I142" s="173"/>
      <c r="J142" s="174">
        <f>ROUND(I142*H142,2)</f>
        <v>0</v>
      </c>
      <c r="K142" s="175"/>
      <c r="L142" s="34"/>
      <c r="M142" s="176" t="s">
        <v>1</v>
      </c>
      <c r="N142" s="177" t="s">
        <v>42</v>
      </c>
      <c r="O142" s="59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0" t="s">
        <v>273</v>
      </c>
      <c r="AT142" s="180" t="s">
        <v>173</v>
      </c>
      <c r="AU142" s="180" t="s">
        <v>86</v>
      </c>
      <c r="AY142" s="18" t="s">
        <v>170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84</v>
      </c>
      <c r="BK142" s="181">
        <f>ROUND(I142*H142,2)</f>
        <v>0</v>
      </c>
      <c r="BL142" s="18" t="s">
        <v>273</v>
      </c>
      <c r="BM142" s="180" t="s">
        <v>1596</v>
      </c>
    </row>
    <row r="143" spans="1:65" s="2" customFormat="1" ht="21.75" customHeight="1">
      <c r="A143" s="33"/>
      <c r="B143" s="167"/>
      <c r="C143" s="206" t="s">
        <v>177</v>
      </c>
      <c r="D143" s="206" t="s">
        <v>199</v>
      </c>
      <c r="E143" s="207" t="s">
        <v>1597</v>
      </c>
      <c r="F143" s="208" t="s">
        <v>1598</v>
      </c>
      <c r="G143" s="209" t="s">
        <v>244</v>
      </c>
      <c r="H143" s="210">
        <v>2</v>
      </c>
      <c r="I143" s="211"/>
      <c r="J143" s="212">
        <f>ROUND(I143*H143,2)</f>
        <v>0</v>
      </c>
      <c r="K143" s="213"/>
      <c r="L143" s="214"/>
      <c r="M143" s="215" t="s">
        <v>1</v>
      </c>
      <c r="N143" s="216" t="s">
        <v>42</v>
      </c>
      <c r="O143" s="59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0" t="s">
        <v>355</v>
      </c>
      <c r="AT143" s="180" t="s">
        <v>199</v>
      </c>
      <c r="AU143" s="180" t="s">
        <v>86</v>
      </c>
      <c r="AY143" s="18" t="s">
        <v>170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8" t="s">
        <v>84</v>
      </c>
      <c r="BK143" s="181">
        <f>ROUND(I143*H143,2)</f>
        <v>0</v>
      </c>
      <c r="BL143" s="18" t="s">
        <v>273</v>
      </c>
      <c r="BM143" s="180" t="s">
        <v>1599</v>
      </c>
    </row>
    <row r="144" spans="1:65" s="2" customFormat="1" ht="33" customHeight="1">
      <c r="A144" s="33"/>
      <c r="B144" s="167"/>
      <c r="C144" s="168" t="s">
        <v>205</v>
      </c>
      <c r="D144" s="168" t="s">
        <v>173</v>
      </c>
      <c r="E144" s="169" t="s">
        <v>1600</v>
      </c>
      <c r="F144" s="170" t="s">
        <v>1601</v>
      </c>
      <c r="G144" s="171" t="s">
        <v>244</v>
      </c>
      <c r="H144" s="172">
        <v>253</v>
      </c>
      <c r="I144" s="173"/>
      <c r="J144" s="174">
        <f>ROUND(I144*H144,2)</f>
        <v>0</v>
      </c>
      <c r="K144" s="175"/>
      <c r="L144" s="34"/>
      <c r="M144" s="176" t="s">
        <v>1</v>
      </c>
      <c r="N144" s="177" t="s">
        <v>42</v>
      </c>
      <c r="O144" s="59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0" t="s">
        <v>273</v>
      </c>
      <c r="AT144" s="180" t="s">
        <v>173</v>
      </c>
      <c r="AU144" s="180" t="s">
        <v>86</v>
      </c>
      <c r="AY144" s="18" t="s">
        <v>170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8" t="s">
        <v>84</v>
      </c>
      <c r="BK144" s="181">
        <f>ROUND(I144*H144,2)</f>
        <v>0</v>
      </c>
      <c r="BL144" s="18" t="s">
        <v>273</v>
      </c>
      <c r="BM144" s="180" t="s">
        <v>1602</v>
      </c>
    </row>
    <row r="145" spans="1:65" s="14" customFormat="1" ht="10.199999999999999">
      <c r="B145" s="190"/>
      <c r="D145" s="183" t="s">
        <v>179</v>
      </c>
      <c r="E145" s="191" t="s">
        <v>1</v>
      </c>
      <c r="F145" s="192" t="s">
        <v>1603</v>
      </c>
      <c r="H145" s="193">
        <v>253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179</v>
      </c>
      <c r="AU145" s="191" t="s">
        <v>86</v>
      </c>
      <c r="AV145" s="14" t="s">
        <v>86</v>
      </c>
      <c r="AW145" s="14" t="s">
        <v>32</v>
      </c>
      <c r="AX145" s="14" t="s">
        <v>77</v>
      </c>
      <c r="AY145" s="191" t="s">
        <v>170</v>
      </c>
    </row>
    <row r="146" spans="1:65" s="15" customFormat="1" ht="10.199999999999999">
      <c r="B146" s="198"/>
      <c r="D146" s="183" t="s">
        <v>179</v>
      </c>
      <c r="E146" s="199" t="s">
        <v>1</v>
      </c>
      <c r="F146" s="200" t="s">
        <v>198</v>
      </c>
      <c r="H146" s="201">
        <v>253</v>
      </c>
      <c r="I146" s="202"/>
      <c r="L146" s="198"/>
      <c r="M146" s="203"/>
      <c r="N146" s="204"/>
      <c r="O146" s="204"/>
      <c r="P146" s="204"/>
      <c r="Q146" s="204"/>
      <c r="R146" s="204"/>
      <c r="S146" s="204"/>
      <c r="T146" s="205"/>
      <c r="AT146" s="199" t="s">
        <v>179</v>
      </c>
      <c r="AU146" s="199" t="s">
        <v>86</v>
      </c>
      <c r="AV146" s="15" t="s">
        <v>177</v>
      </c>
      <c r="AW146" s="15" t="s">
        <v>32</v>
      </c>
      <c r="AX146" s="15" t="s">
        <v>84</v>
      </c>
      <c r="AY146" s="199" t="s">
        <v>170</v>
      </c>
    </row>
    <row r="147" spans="1:65" s="2" customFormat="1" ht="21.75" customHeight="1">
      <c r="A147" s="33"/>
      <c r="B147" s="167"/>
      <c r="C147" s="206" t="s">
        <v>210</v>
      </c>
      <c r="D147" s="206" t="s">
        <v>199</v>
      </c>
      <c r="E147" s="207" t="s">
        <v>1604</v>
      </c>
      <c r="F147" s="208" t="s">
        <v>1605</v>
      </c>
      <c r="G147" s="209" t="s">
        <v>244</v>
      </c>
      <c r="H147" s="210">
        <v>49</v>
      </c>
      <c r="I147" s="211"/>
      <c r="J147" s="212">
        <f t="shared" ref="J147:J154" si="0">ROUND(I147*H147,2)</f>
        <v>0</v>
      </c>
      <c r="K147" s="213"/>
      <c r="L147" s="214"/>
      <c r="M147" s="215" t="s">
        <v>1</v>
      </c>
      <c r="N147" s="216" t="s">
        <v>42</v>
      </c>
      <c r="O147" s="59"/>
      <c r="P147" s="178">
        <f t="shared" ref="P147:P154" si="1">O147*H147</f>
        <v>0</v>
      </c>
      <c r="Q147" s="178">
        <v>0</v>
      </c>
      <c r="R147" s="178">
        <f t="shared" ref="R147:R154" si="2">Q147*H147</f>
        <v>0</v>
      </c>
      <c r="S147" s="178">
        <v>0</v>
      </c>
      <c r="T147" s="179">
        <f t="shared" ref="T147:T154" si="3"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0" t="s">
        <v>355</v>
      </c>
      <c r="AT147" s="180" t="s">
        <v>199</v>
      </c>
      <c r="AU147" s="180" t="s">
        <v>86</v>
      </c>
      <c r="AY147" s="18" t="s">
        <v>170</v>
      </c>
      <c r="BE147" s="181">
        <f t="shared" ref="BE147:BE154" si="4">IF(N147="základní",J147,0)</f>
        <v>0</v>
      </c>
      <c r="BF147" s="181">
        <f t="shared" ref="BF147:BF154" si="5">IF(N147="snížená",J147,0)</f>
        <v>0</v>
      </c>
      <c r="BG147" s="181">
        <f t="shared" ref="BG147:BG154" si="6">IF(N147="zákl. přenesená",J147,0)</f>
        <v>0</v>
      </c>
      <c r="BH147" s="181">
        <f t="shared" ref="BH147:BH154" si="7">IF(N147="sníž. přenesená",J147,0)</f>
        <v>0</v>
      </c>
      <c r="BI147" s="181">
        <f t="shared" ref="BI147:BI154" si="8">IF(N147="nulová",J147,0)</f>
        <v>0</v>
      </c>
      <c r="BJ147" s="18" t="s">
        <v>84</v>
      </c>
      <c r="BK147" s="181">
        <f t="shared" ref="BK147:BK154" si="9">ROUND(I147*H147,2)</f>
        <v>0</v>
      </c>
      <c r="BL147" s="18" t="s">
        <v>273</v>
      </c>
      <c r="BM147" s="180" t="s">
        <v>1606</v>
      </c>
    </row>
    <row r="148" spans="1:65" s="2" customFormat="1" ht="21.75" customHeight="1">
      <c r="A148" s="33"/>
      <c r="B148" s="167"/>
      <c r="C148" s="206" t="s">
        <v>215</v>
      </c>
      <c r="D148" s="206" t="s">
        <v>199</v>
      </c>
      <c r="E148" s="207" t="s">
        <v>1607</v>
      </c>
      <c r="F148" s="208" t="s">
        <v>1608</v>
      </c>
      <c r="G148" s="209" t="s">
        <v>244</v>
      </c>
      <c r="H148" s="210">
        <v>18</v>
      </c>
      <c r="I148" s="211"/>
      <c r="J148" s="212">
        <f t="shared" si="0"/>
        <v>0</v>
      </c>
      <c r="K148" s="213"/>
      <c r="L148" s="214"/>
      <c r="M148" s="215" t="s">
        <v>1</v>
      </c>
      <c r="N148" s="216" t="s">
        <v>42</v>
      </c>
      <c r="O148" s="59"/>
      <c r="P148" s="178">
        <f t="shared" si="1"/>
        <v>0</v>
      </c>
      <c r="Q148" s="178">
        <v>0</v>
      </c>
      <c r="R148" s="178">
        <f t="shared" si="2"/>
        <v>0</v>
      </c>
      <c r="S148" s="178">
        <v>0</v>
      </c>
      <c r="T148" s="179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0" t="s">
        <v>355</v>
      </c>
      <c r="AT148" s="180" t="s">
        <v>199</v>
      </c>
      <c r="AU148" s="180" t="s">
        <v>86</v>
      </c>
      <c r="AY148" s="18" t="s">
        <v>170</v>
      </c>
      <c r="BE148" s="181">
        <f t="shared" si="4"/>
        <v>0</v>
      </c>
      <c r="BF148" s="181">
        <f t="shared" si="5"/>
        <v>0</v>
      </c>
      <c r="BG148" s="181">
        <f t="shared" si="6"/>
        <v>0</v>
      </c>
      <c r="BH148" s="181">
        <f t="shared" si="7"/>
        <v>0</v>
      </c>
      <c r="BI148" s="181">
        <f t="shared" si="8"/>
        <v>0</v>
      </c>
      <c r="BJ148" s="18" t="s">
        <v>84</v>
      </c>
      <c r="BK148" s="181">
        <f t="shared" si="9"/>
        <v>0</v>
      </c>
      <c r="BL148" s="18" t="s">
        <v>273</v>
      </c>
      <c r="BM148" s="180" t="s">
        <v>1609</v>
      </c>
    </row>
    <row r="149" spans="1:65" s="2" customFormat="1" ht="21.75" customHeight="1">
      <c r="A149" s="33"/>
      <c r="B149" s="167"/>
      <c r="C149" s="206" t="s">
        <v>202</v>
      </c>
      <c r="D149" s="206" t="s">
        <v>199</v>
      </c>
      <c r="E149" s="207" t="s">
        <v>1610</v>
      </c>
      <c r="F149" s="208" t="s">
        <v>1611</v>
      </c>
      <c r="G149" s="209" t="s">
        <v>244</v>
      </c>
      <c r="H149" s="210">
        <v>25</v>
      </c>
      <c r="I149" s="211"/>
      <c r="J149" s="212">
        <f t="shared" si="0"/>
        <v>0</v>
      </c>
      <c r="K149" s="213"/>
      <c r="L149" s="214"/>
      <c r="M149" s="215" t="s">
        <v>1</v>
      </c>
      <c r="N149" s="216" t="s">
        <v>42</v>
      </c>
      <c r="O149" s="59"/>
      <c r="P149" s="178">
        <f t="shared" si="1"/>
        <v>0</v>
      </c>
      <c r="Q149" s="178">
        <v>0</v>
      </c>
      <c r="R149" s="178">
        <f t="shared" si="2"/>
        <v>0</v>
      </c>
      <c r="S149" s="178">
        <v>0</v>
      </c>
      <c r="T149" s="179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355</v>
      </c>
      <c r="AT149" s="180" t="s">
        <v>199</v>
      </c>
      <c r="AU149" s="180" t="s">
        <v>86</v>
      </c>
      <c r="AY149" s="18" t="s">
        <v>170</v>
      </c>
      <c r="BE149" s="181">
        <f t="shared" si="4"/>
        <v>0</v>
      </c>
      <c r="BF149" s="181">
        <f t="shared" si="5"/>
        <v>0</v>
      </c>
      <c r="BG149" s="181">
        <f t="shared" si="6"/>
        <v>0</v>
      </c>
      <c r="BH149" s="181">
        <f t="shared" si="7"/>
        <v>0</v>
      </c>
      <c r="BI149" s="181">
        <f t="shared" si="8"/>
        <v>0</v>
      </c>
      <c r="BJ149" s="18" t="s">
        <v>84</v>
      </c>
      <c r="BK149" s="181">
        <f t="shared" si="9"/>
        <v>0</v>
      </c>
      <c r="BL149" s="18" t="s">
        <v>273</v>
      </c>
      <c r="BM149" s="180" t="s">
        <v>1612</v>
      </c>
    </row>
    <row r="150" spans="1:65" s="2" customFormat="1" ht="21.75" customHeight="1">
      <c r="A150" s="33"/>
      <c r="B150" s="167"/>
      <c r="C150" s="206" t="s">
        <v>228</v>
      </c>
      <c r="D150" s="206" t="s">
        <v>199</v>
      </c>
      <c r="E150" s="207" t="s">
        <v>1613</v>
      </c>
      <c r="F150" s="208" t="s">
        <v>1614</v>
      </c>
      <c r="G150" s="209" t="s">
        <v>244</v>
      </c>
      <c r="H150" s="210">
        <v>56</v>
      </c>
      <c r="I150" s="211"/>
      <c r="J150" s="212">
        <f t="shared" si="0"/>
        <v>0</v>
      </c>
      <c r="K150" s="213"/>
      <c r="L150" s="214"/>
      <c r="M150" s="215" t="s">
        <v>1</v>
      </c>
      <c r="N150" s="216" t="s">
        <v>42</v>
      </c>
      <c r="O150" s="59"/>
      <c r="P150" s="178">
        <f t="shared" si="1"/>
        <v>0</v>
      </c>
      <c r="Q150" s="178">
        <v>0</v>
      </c>
      <c r="R150" s="178">
        <f t="shared" si="2"/>
        <v>0</v>
      </c>
      <c r="S150" s="178">
        <v>0</v>
      </c>
      <c r="T150" s="179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0" t="s">
        <v>355</v>
      </c>
      <c r="AT150" s="180" t="s">
        <v>199</v>
      </c>
      <c r="AU150" s="180" t="s">
        <v>86</v>
      </c>
      <c r="AY150" s="18" t="s">
        <v>170</v>
      </c>
      <c r="BE150" s="181">
        <f t="shared" si="4"/>
        <v>0</v>
      </c>
      <c r="BF150" s="181">
        <f t="shared" si="5"/>
        <v>0</v>
      </c>
      <c r="BG150" s="181">
        <f t="shared" si="6"/>
        <v>0</v>
      </c>
      <c r="BH150" s="181">
        <f t="shared" si="7"/>
        <v>0</v>
      </c>
      <c r="BI150" s="181">
        <f t="shared" si="8"/>
        <v>0</v>
      </c>
      <c r="BJ150" s="18" t="s">
        <v>84</v>
      </c>
      <c r="BK150" s="181">
        <f t="shared" si="9"/>
        <v>0</v>
      </c>
      <c r="BL150" s="18" t="s">
        <v>273</v>
      </c>
      <c r="BM150" s="180" t="s">
        <v>1615</v>
      </c>
    </row>
    <row r="151" spans="1:65" s="2" customFormat="1" ht="21.75" customHeight="1">
      <c r="A151" s="33"/>
      <c r="B151" s="167"/>
      <c r="C151" s="206" t="s">
        <v>234</v>
      </c>
      <c r="D151" s="206" t="s">
        <v>199</v>
      </c>
      <c r="E151" s="207" t="s">
        <v>1616</v>
      </c>
      <c r="F151" s="208" t="s">
        <v>1617</v>
      </c>
      <c r="G151" s="209" t="s">
        <v>244</v>
      </c>
      <c r="H151" s="210">
        <v>93</v>
      </c>
      <c r="I151" s="211"/>
      <c r="J151" s="212">
        <f t="shared" si="0"/>
        <v>0</v>
      </c>
      <c r="K151" s="213"/>
      <c r="L151" s="214"/>
      <c r="M151" s="215" t="s">
        <v>1</v>
      </c>
      <c r="N151" s="216" t="s">
        <v>42</v>
      </c>
      <c r="O151" s="59"/>
      <c r="P151" s="178">
        <f t="shared" si="1"/>
        <v>0</v>
      </c>
      <c r="Q151" s="178">
        <v>0</v>
      </c>
      <c r="R151" s="178">
        <f t="shared" si="2"/>
        <v>0</v>
      </c>
      <c r="S151" s="178">
        <v>0</v>
      </c>
      <c r="T151" s="179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0" t="s">
        <v>355</v>
      </c>
      <c r="AT151" s="180" t="s">
        <v>199</v>
      </c>
      <c r="AU151" s="180" t="s">
        <v>86</v>
      </c>
      <c r="AY151" s="18" t="s">
        <v>170</v>
      </c>
      <c r="BE151" s="181">
        <f t="shared" si="4"/>
        <v>0</v>
      </c>
      <c r="BF151" s="181">
        <f t="shared" si="5"/>
        <v>0</v>
      </c>
      <c r="BG151" s="181">
        <f t="shared" si="6"/>
        <v>0</v>
      </c>
      <c r="BH151" s="181">
        <f t="shared" si="7"/>
        <v>0</v>
      </c>
      <c r="BI151" s="181">
        <f t="shared" si="8"/>
        <v>0</v>
      </c>
      <c r="BJ151" s="18" t="s">
        <v>84</v>
      </c>
      <c r="BK151" s="181">
        <f t="shared" si="9"/>
        <v>0</v>
      </c>
      <c r="BL151" s="18" t="s">
        <v>273</v>
      </c>
      <c r="BM151" s="180" t="s">
        <v>1618</v>
      </c>
    </row>
    <row r="152" spans="1:65" s="2" customFormat="1" ht="21.75" customHeight="1">
      <c r="A152" s="33"/>
      <c r="B152" s="167"/>
      <c r="C152" s="206" t="s">
        <v>241</v>
      </c>
      <c r="D152" s="206" t="s">
        <v>199</v>
      </c>
      <c r="E152" s="207" t="s">
        <v>1619</v>
      </c>
      <c r="F152" s="208" t="s">
        <v>1620</v>
      </c>
      <c r="G152" s="209" t="s">
        <v>244</v>
      </c>
      <c r="H152" s="210">
        <v>12</v>
      </c>
      <c r="I152" s="211"/>
      <c r="J152" s="212">
        <f t="shared" si="0"/>
        <v>0</v>
      </c>
      <c r="K152" s="213"/>
      <c r="L152" s="214"/>
      <c r="M152" s="215" t="s">
        <v>1</v>
      </c>
      <c r="N152" s="216" t="s">
        <v>42</v>
      </c>
      <c r="O152" s="59"/>
      <c r="P152" s="178">
        <f t="shared" si="1"/>
        <v>0</v>
      </c>
      <c r="Q152" s="178">
        <v>0</v>
      </c>
      <c r="R152" s="178">
        <f t="shared" si="2"/>
        <v>0</v>
      </c>
      <c r="S152" s="178">
        <v>0</v>
      </c>
      <c r="T152" s="179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0" t="s">
        <v>355</v>
      </c>
      <c r="AT152" s="180" t="s">
        <v>199</v>
      </c>
      <c r="AU152" s="180" t="s">
        <v>86</v>
      </c>
      <c r="AY152" s="18" t="s">
        <v>170</v>
      </c>
      <c r="BE152" s="181">
        <f t="shared" si="4"/>
        <v>0</v>
      </c>
      <c r="BF152" s="181">
        <f t="shared" si="5"/>
        <v>0</v>
      </c>
      <c r="BG152" s="181">
        <f t="shared" si="6"/>
        <v>0</v>
      </c>
      <c r="BH152" s="181">
        <f t="shared" si="7"/>
        <v>0</v>
      </c>
      <c r="BI152" s="181">
        <f t="shared" si="8"/>
        <v>0</v>
      </c>
      <c r="BJ152" s="18" t="s">
        <v>84</v>
      </c>
      <c r="BK152" s="181">
        <f t="shared" si="9"/>
        <v>0</v>
      </c>
      <c r="BL152" s="18" t="s">
        <v>273</v>
      </c>
      <c r="BM152" s="180" t="s">
        <v>1621</v>
      </c>
    </row>
    <row r="153" spans="1:65" s="2" customFormat="1" ht="16.5" customHeight="1">
      <c r="A153" s="33"/>
      <c r="B153" s="167"/>
      <c r="C153" s="206" t="s">
        <v>248</v>
      </c>
      <c r="D153" s="206" t="s">
        <v>199</v>
      </c>
      <c r="E153" s="207" t="s">
        <v>1622</v>
      </c>
      <c r="F153" s="208" t="s">
        <v>1623</v>
      </c>
      <c r="G153" s="209" t="s">
        <v>244</v>
      </c>
      <c r="H153" s="210">
        <v>50</v>
      </c>
      <c r="I153" s="211"/>
      <c r="J153" s="212">
        <f t="shared" si="0"/>
        <v>0</v>
      </c>
      <c r="K153" s="213"/>
      <c r="L153" s="214"/>
      <c r="M153" s="215" t="s">
        <v>1</v>
      </c>
      <c r="N153" s="216" t="s">
        <v>42</v>
      </c>
      <c r="O153" s="59"/>
      <c r="P153" s="178">
        <f t="shared" si="1"/>
        <v>0</v>
      </c>
      <c r="Q153" s="178">
        <v>0</v>
      </c>
      <c r="R153" s="178">
        <f t="shared" si="2"/>
        <v>0</v>
      </c>
      <c r="S153" s="178">
        <v>0</v>
      </c>
      <c r="T153" s="179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0" t="s">
        <v>355</v>
      </c>
      <c r="AT153" s="180" t="s">
        <v>199</v>
      </c>
      <c r="AU153" s="180" t="s">
        <v>86</v>
      </c>
      <c r="AY153" s="18" t="s">
        <v>170</v>
      </c>
      <c r="BE153" s="181">
        <f t="shared" si="4"/>
        <v>0</v>
      </c>
      <c r="BF153" s="181">
        <f t="shared" si="5"/>
        <v>0</v>
      </c>
      <c r="BG153" s="181">
        <f t="shared" si="6"/>
        <v>0</v>
      </c>
      <c r="BH153" s="181">
        <f t="shared" si="7"/>
        <v>0</v>
      </c>
      <c r="BI153" s="181">
        <f t="shared" si="8"/>
        <v>0</v>
      </c>
      <c r="BJ153" s="18" t="s">
        <v>84</v>
      </c>
      <c r="BK153" s="181">
        <f t="shared" si="9"/>
        <v>0</v>
      </c>
      <c r="BL153" s="18" t="s">
        <v>273</v>
      </c>
      <c r="BM153" s="180" t="s">
        <v>1624</v>
      </c>
    </row>
    <row r="154" spans="1:65" s="2" customFormat="1" ht="16.5" customHeight="1">
      <c r="A154" s="33"/>
      <c r="B154" s="167"/>
      <c r="C154" s="206" t="s">
        <v>254</v>
      </c>
      <c r="D154" s="206" t="s">
        <v>199</v>
      </c>
      <c r="E154" s="207" t="s">
        <v>1625</v>
      </c>
      <c r="F154" s="208" t="s">
        <v>1626</v>
      </c>
      <c r="G154" s="209" t="s">
        <v>297</v>
      </c>
      <c r="H154" s="210">
        <v>1012</v>
      </c>
      <c r="I154" s="211"/>
      <c r="J154" s="212">
        <f t="shared" si="0"/>
        <v>0</v>
      </c>
      <c r="K154" s="213"/>
      <c r="L154" s="214"/>
      <c r="M154" s="215" t="s">
        <v>1</v>
      </c>
      <c r="N154" s="216" t="s">
        <v>42</v>
      </c>
      <c r="O154" s="59"/>
      <c r="P154" s="178">
        <f t="shared" si="1"/>
        <v>0</v>
      </c>
      <c r="Q154" s="178">
        <v>0</v>
      </c>
      <c r="R154" s="178">
        <f t="shared" si="2"/>
        <v>0</v>
      </c>
      <c r="S154" s="178">
        <v>0</v>
      </c>
      <c r="T154" s="179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355</v>
      </c>
      <c r="AT154" s="180" t="s">
        <v>199</v>
      </c>
      <c r="AU154" s="180" t="s">
        <v>86</v>
      </c>
      <c r="AY154" s="18" t="s">
        <v>170</v>
      </c>
      <c r="BE154" s="181">
        <f t="shared" si="4"/>
        <v>0</v>
      </c>
      <c r="BF154" s="181">
        <f t="shared" si="5"/>
        <v>0</v>
      </c>
      <c r="BG154" s="181">
        <f t="shared" si="6"/>
        <v>0</v>
      </c>
      <c r="BH154" s="181">
        <f t="shared" si="7"/>
        <v>0</v>
      </c>
      <c r="BI154" s="181">
        <f t="shared" si="8"/>
        <v>0</v>
      </c>
      <c r="BJ154" s="18" t="s">
        <v>84</v>
      </c>
      <c r="BK154" s="181">
        <f t="shared" si="9"/>
        <v>0</v>
      </c>
      <c r="BL154" s="18" t="s">
        <v>273</v>
      </c>
      <c r="BM154" s="180" t="s">
        <v>1627</v>
      </c>
    </row>
    <row r="155" spans="1:65" s="14" customFormat="1" ht="10.199999999999999">
      <c r="B155" s="190"/>
      <c r="D155" s="183" t="s">
        <v>179</v>
      </c>
      <c r="E155" s="191" t="s">
        <v>1</v>
      </c>
      <c r="F155" s="192" t="s">
        <v>1628</v>
      </c>
      <c r="H155" s="193">
        <v>1012</v>
      </c>
      <c r="I155" s="194"/>
      <c r="L155" s="190"/>
      <c r="M155" s="195"/>
      <c r="N155" s="196"/>
      <c r="O155" s="196"/>
      <c r="P155" s="196"/>
      <c r="Q155" s="196"/>
      <c r="R155" s="196"/>
      <c r="S155" s="196"/>
      <c r="T155" s="197"/>
      <c r="AT155" s="191" t="s">
        <v>179</v>
      </c>
      <c r="AU155" s="191" t="s">
        <v>86</v>
      </c>
      <c r="AV155" s="14" t="s">
        <v>86</v>
      </c>
      <c r="AW155" s="14" t="s">
        <v>32</v>
      </c>
      <c r="AX155" s="14" t="s">
        <v>77</v>
      </c>
      <c r="AY155" s="191" t="s">
        <v>170</v>
      </c>
    </row>
    <row r="156" spans="1:65" s="15" customFormat="1" ht="10.199999999999999">
      <c r="B156" s="198"/>
      <c r="D156" s="183" t="s">
        <v>179</v>
      </c>
      <c r="E156" s="199" t="s">
        <v>1</v>
      </c>
      <c r="F156" s="200" t="s">
        <v>198</v>
      </c>
      <c r="H156" s="201">
        <v>1012</v>
      </c>
      <c r="I156" s="202"/>
      <c r="L156" s="198"/>
      <c r="M156" s="203"/>
      <c r="N156" s="204"/>
      <c r="O156" s="204"/>
      <c r="P156" s="204"/>
      <c r="Q156" s="204"/>
      <c r="R156" s="204"/>
      <c r="S156" s="204"/>
      <c r="T156" s="205"/>
      <c r="AT156" s="199" t="s">
        <v>179</v>
      </c>
      <c r="AU156" s="199" t="s">
        <v>86</v>
      </c>
      <c r="AV156" s="15" t="s">
        <v>177</v>
      </c>
      <c r="AW156" s="15" t="s">
        <v>32</v>
      </c>
      <c r="AX156" s="15" t="s">
        <v>84</v>
      </c>
      <c r="AY156" s="199" t="s">
        <v>170</v>
      </c>
    </row>
    <row r="157" spans="1:65" s="2" customFormat="1" ht="33" customHeight="1">
      <c r="A157" s="33"/>
      <c r="B157" s="167"/>
      <c r="C157" s="168" t="s">
        <v>259</v>
      </c>
      <c r="D157" s="168" t="s">
        <v>173</v>
      </c>
      <c r="E157" s="169" t="s">
        <v>1090</v>
      </c>
      <c r="F157" s="170" t="s">
        <v>1629</v>
      </c>
      <c r="G157" s="171" t="s">
        <v>190</v>
      </c>
      <c r="H157" s="172">
        <v>3.5999999999999997E-2</v>
      </c>
      <c r="I157" s="173"/>
      <c r="J157" s="174">
        <f>ROUND(I157*H157,2)</f>
        <v>0</v>
      </c>
      <c r="K157" s="175"/>
      <c r="L157" s="34"/>
      <c r="M157" s="176" t="s">
        <v>1</v>
      </c>
      <c r="N157" s="177" t="s">
        <v>42</v>
      </c>
      <c r="O157" s="59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0" t="s">
        <v>273</v>
      </c>
      <c r="AT157" s="180" t="s">
        <v>173</v>
      </c>
      <c r="AU157" s="180" t="s">
        <v>86</v>
      </c>
      <c r="AY157" s="18" t="s">
        <v>170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8" t="s">
        <v>84</v>
      </c>
      <c r="BK157" s="181">
        <f>ROUND(I157*H157,2)</f>
        <v>0</v>
      </c>
      <c r="BL157" s="18" t="s">
        <v>273</v>
      </c>
      <c r="BM157" s="180" t="s">
        <v>1630</v>
      </c>
    </row>
    <row r="158" spans="1:65" s="12" customFormat="1" ht="22.8" customHeight="1">
      <c r="B158" s="154"/>
      <c r="D158" s="155" t="s">
        <v>76</v>
      </c>
      <c r="E158" s="165" t="s">
        <v>1631</v>
      </c>
      <c r="F158" s="165" t="s">
        <v>1632</v>
      </c>
      <c r="I158" s="157"/>
      <c r="J158" s="166">
        <f>BK158</f>
        <v>0</v>
      </c>
      <c r="L158" s="154"/>
      <c r="M158" s="159"/>
      <c r="N158" s="160"/>
      <c r="O158" s="160"/>
      <c r="P158" s="161">
        <f>SUM(P159:P164)</f>
        <v>0</v>
      </c>
      <c r="Q158" s="160"/>
      <c r="R158" s="161">
        <f>SUM(R159:R164)</f>
        <v>0</v>
      </c>
      <c r="S158" s="160"/>
      <c r="T158" s="162">
        <f>SUM(T159:T164)</f>
        <v>0</v>
      </c>
      <c r="AR158" s="155" t="s">
        <v>86</v>
      </c>
      <c r="AT158" s="163" t="s">
        <v>76</v>
      </c>
      <c r="AU158" s="163" t="s">
        <v>84</v>
      </c>
      <c r="AY158" s="155" t="s">
        <v>170</v>
      </c>
      <c r="BK158" s="164">
        <f>SUM(BK159:BK164)</f>
        <v>0</v>
      </c>
    </row>
    <row r="159" spans="1:65" s="2" customFormat="1" ht="33" customHeight="1">
      <c r="A159" s="33"/>
      <c r="B159" s="167"/>
      <c r="C159" s="168" t="s">
        <v>8</v>
      </c>
      <c r="D159" s="168" t="s">
        <v>173</v>
      </c>
      <c r="E159" s="169" t="s">
        <v>1633</v>
      </c>
      <c r="F159" s="170" t="s">
        <v>1634</v>
      </c>
      <c r="G159" s="171" t="s">
        <v>493</v>
      </c>
      <c r="H159" s="172">
        <v>2</v>
      </c>
      <c r="I159" s="173"/>
      <c r="J159" s="174">
        <f t="shared" ref="J159:J164" si="10">ROUND(I159*H159,2)</f>
        <v>0</v>
      </c>
      <c r="K159" s="175"/>
      <c r="L159" s="34"/>
      <c r="M159" s="176" t="s">
        <v>1</v>
      </c>
      <c r="N159" s="177" t="s">
        <v>42</v>
      </c>
      <c r="O159" s="59"/>
      <c r="P159" s="178">
        <f t="shared" ref="P159:P164" si="11">O159*H159</f>
        <v>0</v>
      </c>
      <c r="Q159" s="178">
        <v>0</v>
      </c>
      <c r="R159" s="178">
        <f t="shared" ref="R159:R164" si="12">Q159*H159</f>
        <v>0</v>
      </c>
      <c r="S159" s="178">
        <v>0</v>
      </c>
      <c r="T159" s="179">
        <f t="shared" ref="T159:T164" si="13"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0" t="s">
        <v>273</v>
      </c>
      <c r="AT159" s="180" t="s">
        <v>173</v>
      </c>
      <c r="AU159" s="180" t="s">
        <v>86</v>
      </c>
      <c r="AY159" s="18" t="s">
        <v>170</v>
      </c>
      <c r="BE159" s="181">
        <f t="shared" ref="BE159:BE164" si="14">IF(N159="základní",J159,0)</f>
        <v>0</v>
      </c>
      <c r="BF159" s="181">
        <f t="shared" ref="BF159:BF164" si="15">IF(N159="snížená",J159,0)</f>
        <v>0</v>
      </c>
      <c r="BG159" s="181">
        <f t="shared" ref="BG159:BG164" si="16">IF(N159="zákl. přenesená",J159,0)</f>
        <v>0</v>
      </c>
      <c r="BH159" s="181">
        <f t="shared" ref="BH159:BH164" si="17">IF(N159="sníž. přenesená",J159,0)</f>
        <v>0</v>
      </c>
      <c r="BI159" s="181">
        <f t="shared" ref="BI159:BI164" si="18">IF(N159="nulová",J159,0)</f>
        <v>0</v>
      </c>
      <c r="BJ159" s="18" t="s">
        <v>84</v>
      </c>
      <c r="BK159" s="181">
        <f t="shared" ref="BK159:BK164" si="19">ROUND(I159*H159,2)</f>
        <v>0</v>
      </c>
      <c r="BL159" s="18" t="s">
        <v>273</v>
      </c>
      <c r="BM159" s="180" t="s">
        <v>1635</v>
      </c>
    </row>
    <row r="160" spans="1:65" s="2" customFormat="1" ht="44.25" customHeight="1">
      <c r="A160" s="33"/>
      <c r="B160" s="167"/>
      <c r="C160" s="168" t="s">
        <v>273</v>
      </c>
      <c r="D160" s="168" t="s">
        <v>173</v>
      </c>
      <c r="E160" s="169" t="s">
        <v>1636</v>
      </c>
      <c r="F160" s="170" t="s">
        <v>1637</v>
      </c>
      <c r="G160" s="171" t="s">
        <v>493</v>
      </c>
      <c r="H160" s="172">
        <v>2</v>
      </c>
      <c r="I160" s="173"/>
      <c r="J160" s="174">
        <f t="shared" si="10"/>
        <v>0</v>
      </c>
      <c r="K160" s="175"/>
      <c r="L160" s="34"/>
      <c r="M160" s="176" t="s">
        <v>1</v>
      </c>
      <c r="N160" s="177" t="s">
        <v>42</v>
      </c>
      <c r="O160" s="59"/>
      <c r="P160" s="178">
        <f t="shared" si="11"/>
        <v>0</v>
      </c>
      <c r="Q160" s="178">
        <v>0</v>
      </c>
      <c r="R160" s="178">
        <f t="shared" si="12"/>
        <v>0</v>
      </c>
      <c r="S160" s="178">
        <v>0</v>
      </c>
      <c r="T160" s="179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0" t="s">
        <v>273</v>
      </c>
      <c r="AT160" s="180" t="s">
        <v>173</v>
      </c>
      <c r="AU160" s="180" t="s">
        <v>86</v>
      </c>
      <c r="AY160" s="18" t="s">
        <v>170</v>
      </c>
      <c r="BE160" s="181">
        <f t="shared" si="14"/>
        <v>0</v>
      </c>
      <c r="BF160" s="181">
        <f t="shared" si="15"/>
        <v>0</v>
      </c>
      <c r="BG160" s="181">
        <f t="shared" si="16"/>
        <v>0</v>
      </c>
      <c r="BH160" s="181">
        <f t="shared" si="17"/>
        <v>0</v>
      </c>
      <c r="BI160" s="181">
        <f t="shared" si="18"/>
        <v>0</v>
      </c>
      <c r="BJ160" s="18" t="s">
        <v>84</v>
      </c>
      <c r="BK160" s="181">
        <f t="shared" si="19"/>
        <v>0</v>
      </c>
      <c r="BL160" s="18" t="s">
        <v>273</v>
      </c>
      <c r="BM160" s="180" t="s">
        <v>1638</v>
      </c>
    </row>
    <row r="161" spans="1:65" s="2" customFormat="1" ht="44.25" customHeight="1">
      <c r="A161" s="33"/>
      <c r="B161" s="167"/>
      <c r="C161" s="168" t="s">
        <v>280</v>
      </c>
      <c r="D161" s="168" t="s">
        <v>173</v>
      </c>
      <c r="E161" s="169" t="s">
        <v>1639</v>
      </c>
      <c r="F161" s="170" t="s">
        <v>1640</v>
      </c>
      <c r="G161" s="171" t="s">
        <v>493</v>
      </c>
      <c r="H161" s="172">
        <v>2</v>
      </c>
      <c r="I161" s="173"/>
      <c r="J161" s="174">
        <f t="shared" si="10"/>
        <v>0</v>
      </c>
      <c r="K161" s="175"/>
      <c r="L161" s="34"/>
      <c r="M161" s="176" t="s">
        <v>1</v>
      </c>
      <c r="N161" s="177" t="s">
        <v>42</v>
      </c>
      <c r="O161" s="59"/>
      <c r="P161" s="178">
        <f t="shared" si="11"/>
        <v>0</v>
      </c>
      <c r="Q161" s="178">
        <v>0</v>
      </c>
      <c r="R161" s="178">
        <f t="shared" si="12"/>
        <v>0</v>
      </c>
      <c r="S161" s="178">
        <v>0</v>
      </c>
      <c r="T161" s="179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273</v>
      </c>
      <c r="AT161" s="180" t="s">
        <v>173</v>
      </c>
      <c r="AU161" s="180" t="s">
        <v>86</v>
      </c>
      <c r="AY161" s="18" t="s">
        <v>170</v>
      </c>
      <c r="BE161" s="181">
        <f t="shared" si="14"/>
        <v>0</v>
      </c>
      <c r="BF161" s="181">
        <f t="shared" si="15"/>
        <v>0</v>
      </c>
      <c r="BG161" s="181">
        <f t="shared" si="16"/>
        <v>0</v>
      </c>
      <c r="BH161" s="181">
        <f t="shared" si="17"/>
        <v>0</v>
      </c>
      <c r="BI161" s="181">
        <f t="shared" si="18"/>
        <v>0</v>
      </c>
      <c r="BJ161" s="18" t="s">
        <v>84</v>
      </c>
      <c r="BK161" s="181">
        <f t="shared" si="19"/>
        <v>0</v>
      </c>
      <c r="BL161" s="18" t="s">
        <v>273</v>
      </c>
      <c r="BM161" s="180" t="s">
        <v>1641</v>
      </c>
    </row>
    <row r="162" spans="1:65" s="2" customFormat="1" ht="44.25" customHeight="1">
      <c r="A162" s="33"/>
      <c r="B162" s="167"/>
      <c r="C162" s="168" t="s">
        <v>285</v>
      </c>
      <c r="D162" s="168" t="s">
        <v>173</v>
      </c>
      <c r="E162" s="169" t="s">
        <v>1642</v>
      </c>
      <c r="F162" s="170" t="s">
        <v>1643</v>
      </c>
      <c r="G162" s="171" t="s">
        <v>493</v>
      </c>
      <c r="H162" s="172">
        <v>1</v>
      </c>
      <c r="I162" s="173"/>
      <c r="J162" s="174">
        <f t="shared" si="10"/>
        <v>0</v>
      </c>
      <c r="K162" s="175"/>
      <c r="L162" s="34"/>
      <c r="M162" s="176" t="s">
        <v>1</v>
      </c>
      <c r="N162" s="177" t="s">
        <v>42</v>
      </c>
      <c r="O162" s="59"/>
      <c r="P162" s="178">
        <f t="shared" si="11"/>
        <v>0</v>
      </c>
      <c r="Q162" s="178">
        <v>0</v>
      </c>
      <c r="R162" s="178">
        <f t="shared" si="12"/>
        <v>0</v>
      </c>
      <c r="S162" s="178">
        <v>0</v>
      </c>
      <c r="T162" s="179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0" t="s">
        <v>273</v>
      </c>
      <c r="AT162" s="180" t="s">
        <v>173</v>
      </c>
      <c r="AU162" s="180" t="s">
        <v>86</v>
      </c>
      <c r="AY162" s="18" t="s">
        <v>170</v>
      </c>
      <c r="BE162" s="181">
        <f t="shared" si="14"/>
        <v>0</v>
      </c>
      <c r="BF162" s="181">
        <f t="shared" si="15"/>
        <v>0</v>
      </c>
      <c r="BG162" s="181">
        <f t="shared" si="16"/>
        <v>0</v>
      </c>
      <c r="BH162" s="181">
        <f t="shared" si="17"/>
        <v>0</v>
      </c>
      <c r="BI162" s="181">
        <f t="shared" si="18"/>
        <v>0</v>
      </c>
      <c r="BJ162" s="18" t="s">
        <v>84</v>
      </c>
      <c r="BK162" s="181">
        <f t="shared" si="19"/>
        <v>0</v>
      </c>
      <c r="BL162" s="18" t="s">
        <v>273</v>
      </c>
      <c r="BM162" s="180" t="s">
        <v>1644</v>
      </c>
    </row>
    <row r="163" spans="1:65" s="2" customFormat="1" ht="44.25" customHeight="1">
      <c r="A163" s="33"/>
      <c r="B163" s="167"/>
      <c r="C163" s="168" t="s">
        <v>289</v>
      </c>
      <c r="D163" s="168" t="s">
        <v>173</v>
      </c>
      <c r="E163" s="169" t="s">
        <v>1645</v>
      </c>
      <c r="F163" s="170" t="s">
        <v>1646</v>
      </c>
      <c r="G163" s="171" t="s">
        <v>493</v>
      </c>
      <c r="H163" s="172">
        <v>1</v>
      </c>
      <c r="I163" s="173"/>
      <c r="J163" s="174">
        <f t="shared" si="10"/>
        <v>0</v>
      </c>
      <c r="K163" s="175"/>
      <c r="L163" s="34"/>
      <c r="M163" s="176" t="s">
        <v>1</v>
      </c>
      <c r="N163" s="177" t="s">
        <v>42</v>
      </c>
      <c r="O163" s="59"/>
      <c r="P163" s="178">
        <f t="shared" si="11"/>
        <v>0</v>
      </c>
      <c r="Q163" s="178">
        <v>0</v>
      </c>
      <c r="R163" s="178">
        <f t="shared" si="12"/>
        <v>0</v>
      </c>
      <c r="S163" s="178">
        <v>0</v>
      </c>
      <c r="T163" s="179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0" t="s">
        <v>273</v>
      </c>
      <c r="AT163" s="180" t="s">
        <v>173</v>
      </c>
      <c r="AU163" s="180" t="s">
        <v>86</v>
      </c>
      <c r="AY163" s="18" t="s">
        <v>170</v>
      </c>
      <c r="BE163" s="181">
        <f t="shared" si="14"/>
        <v>0</v>
      </c>
      <c r="BF163" s="181">
        <f t="shared" si="15"/>
        <v>0</v>
      </c>
      <c r="BG163" s="181">
        <f t="shared" si="16"/>
        <v>0</v>
      </c>
      <c r="BH163" s="181">
        <f t="shared" si="17"/>
        <v>0</v>
      </c>
      <c r="BI163" s="181">
        <f t="shared" si="18"/>
        <v>0</v>
      </c>
      <c r="BJ163" s="18" t="s">
        <v>84</v>
      </c>
      <c r="BK163" s="181">
        <f t="shared" si="19"/>
        <v>0</v>
      </c>
      <c r="BL163" s="18" t="s">
        <v>273</v>
      </c>
      <c r="BM163" s="180" t="s">
        <v>1647</v>
      </c>
    </row>
    <row r="164" spans="1:65" s="2" customFormat="1" ht="33" customHeight="1">
      <c r="A164" s="33"/>
      <c r="B164" s="167"/>
      <c r="C164" s="168" t="s">
        <v>294</v>
      </c>
      <c r="D164" s="168" t="s">
        <v>173</v>
      </c>
      <c r="E164" s="169" t="s">
        <v>1648</v>
      </c>
      <c r="F164" s="170" t="s">
        <v>1649</v>
      </c>
      <c r="G164" s="171" t="s">
        <v>190</v>
      </c>
      <c r="H164" s="172">
        <v>0.25800000000000001</v>
      </c>
      <c r="I164" s="173"/>
      <c r="J164" s="174">
        <f t="shared" si="10"/>
        <v>0</v>
      </c>
      <c r="K164" s="175"/>
      <c r="L164" s="34"/>
      <c r="M164" s="176" t="s">
        <v>1</v>
      </c>
      <c r="N164" s="177" t="s">
        <v>42</v>
      </c>
      <c r="O164" s="59"/>
      <c r="P164" s="178">
        <f t="shared" si="11"/>
        <v>0</v>
      </c>
      <c r="Q164" s="178">
        <v>0</v>
      </c>
      <c r="R164" s="178">
        <f t="shared" si="12"/>
        <v>0</v>
      </c>
      <c r="S164" s="178">
        <v>0</v>
      </c>
      <c r="T164" s="179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0" t="s">
        <v>273</v>
      </c>
      <c r="AT164" s="180" t="s">
        <v>173</v>
      </c>
      <c r="AU164" s="180" t="s">
        <v>86</v>
      </c>
      <c r="AY164" s="18" t="s">
        <v>170</v>
      </c>
      <c r="BE164" s="181">
        <f t="shared" si="14"/>
        <v>0</v>
      </c>
      <c r="BF164" s="181">
        <f t="shared" si="15"/>
        <v>0</v>
      </c>
      <c r="BG164" s="181">
        <f t="shared" si="16"/>
        <v>0</v>
      </c>
      <c r="BH164" s="181">
        <f t="shared" si="17"/>
        <v>0</v>
      </c>
      <c r="BI164" s="181">
        <f t="shared" si="18"/>
        <v>0</v>
      </c>
      <c r="BJ164" s="18" t="s">
        <v>84</v>
      </c>
      <c r="BK164" s="181">
        <f t="shared" si="19"/>
        <v>0</v>
      </c>
      <c r="BL164" s="18" t="s">
        <v>273</v>
      </c>
      <c r="BM164" s="180" t="s">
        <v>1650</v>
      </c>
    </row>
    <row r="165" spans="1:65" s="12" customFormat="1" ht="22.8" customHeight="1">
      <c r="B165" s="154"/>
      <c r="D165" s="155" t="s">
        <v>76</v>
      </c>
      <c r="E165" s="165" t="s">
        <v>1651</v>
      </c>
      <c r="F165" s="165" t="s">
        <v>1652</v>
      </c>
      <c r="I165" s="157"/>
      <c r="J165" s="166">
        <f>BK165</f>
        <v>0</v>
      </c>
      <c r="L165" s="154"/>
      <c r="M165" s="159"/>
      <c r="N165" s="160"/>
      <c r="O165" s="160"/>
      <c r="P165" s="161">
        <f>SUM(P166:P172)</f>
        <v>0</v>
      </c>
      <c r="Q165" s="160"/>
      <c r="R165" s="161">
        <f>SUM(R166:R172)</f>
        <v>0</v>
      </c>
      <c r="S165" s="160"/>
      <c r="T165" s="162">
        <f>SUM(T166:T172)</f>
        <v>0</v>
      </c>
      <c r="AR165" s="155" t="s">
        <v>86</v>
      </c>
      <c r="AT165" s="163" t="s">
        <v>76</v>
      </c>
      <c r="AU165" s="163" t="s">
        <v>84</v>
      </c>
      <c r="AY165" s="155" t="s">
        <v>170</v>
      </c>
      <c r="BK165" s="164">
        <f>SUM(BK166:BK172)</f>
        <v>0</v>
      </c>
    </row>
    <row r="166" spans="1:65" s="2" customFormat="1" ht="21.75" customHeight="1">
      <c r="A166" s="33"/>
      <c r="B166" s="167"/>
      <c r="C166" s="168" t="s">
        <v>7</v>
      </c>
      <c r="D166" s="168" t="s">
        <v>173</v>
      </c>
      <c r="E166" s="169" t="s">
        <v>1653</v>
      </c>
      <c r="F166" s="170" t="s">
        <v>1654</v>
      </c>
      <c r="G166" s="171" t="s">
        <v>297</v>
      </c>
      <c r="H166" s="172">
        <v>1</v>
      </c>
      <c r="I166" s="173"/>
      <c r="J166" s="174">
        <f t="shared" ref="J166:J172" si="20">ROUND(I166*H166,2)</f>
        <v>0</v>
      </c>
      <c r="K166" s="175"/>
      <c r="L166" s="34"/>
      <c r="M166" s="176" t="s">
        <v>1</v>
      </c>
      <c r="N166" s="177" t="s">
        <v>42</v>
      </c>
      <c r="O166" s="59"/>
      <c r="P166" s="178">
        <f t="shared" ref="P166:P172" si="21">O166*H166</f>
        <v>0</v>
      </c>
      <c r="Q166" s="178">
        <v>0</v>
      </c>
      <c r="R166" s="178">
        <f t="shared" ref="R166:R172" si="22">Q166*H166</f>
        <v>0</v>
      </c>
      <c r="S166" s="178">
        <v>0</v>
      </c>
      <c r="T166" s="179">
        <f t="shared" ref="T166:T172" si="23"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0" t="s">
        <v>273</v>
      </c>
      <c r="AT166" s="180" t="s">
        <v>173</v>
      </c>
      <c r="AU166" s="180" t="s">
        <v>86</v>
      </c>
      <c r="AY166" s="18" t="s">
        <v>170</v>
      </c>
      <c r="BE166" s="181">
        <f t="shared" ref="BE166:BE172" si="24">IF(N166="základní",J166,0)</f>
        <v>0</v>
      </c>
      <c r="BF166" s="181">
        <f t="shared" ref="BF166:BF172" si="25">IF(N166="snížená",J166,0)</f>
        <v>0</v>
      </c>
      <c r="BG166" s="181">
        <f t="shared" ref="BG166:BG172" si="26">IF(N166="zákl. přenesená",J166,0)</f>
        <v>0</v>
      </c>
      <c r="BH166" s="181">
        <f t="shared" ref="BH166:BH172" si="27">IF(N166="sníž. přenesená",J166,0)</f>
        <v>0</v>
      </c>
      <c r="BI166" s="181">
        <f t="shared" ref="BI166:BI172" si="28">IF(N166="nulová",J166,0)</f>
        <v>0</v>
      </c>
      <c r="BJ166" s="18" t="s">
        <v>84</v>
      </c>
      <c r="BK166" s="181">
        <f t="shared" ref="BK166:BK172" si="29">ROUND(I166*H166,2)</f>
        <v>0</v>
      </c>
      <c r="BL166" s="18" t="s">
        <v>273</v>
      </c>
      <c r="BM166" s="180" t="s">
        <v>1655</v>
      </c>
    </row>
    <row r="167" spans="1:65" s="2" customFormat="1" ht="21.75" customHeight="1">
      <c r="A167" s="33"/>
      <c r="B167" s="167"/>
      <c r="C167" s="168" t="s">
        <v>304</v>
      </c>
      <c r="D167" s="168" t="s">
        <v>173</v>
      </c>
      <c r="E167" s="169" t="s">
        <v>1656</v>
      </c>
      <c r="F167" s="170" t="s">
        <v>1657</v>
      </c>
      <c r="G167" s="171" t="s">
        <v>493</v>
      </c>
      <c r="H167" s="172">
        <v>1</v>
      </c>
      <c r="I167" s="173"/>
      <c r="J167" s="174">
        <f t="shared" si="20"/>
        <v>0</v>
      </c>
      <c r="K167" s="175"/>
      <c r="L167" s="34"/>
      <c r="M167" s="176" t="s">
        <v>1</v>
      </c>
      <c r="N167" s="177" t="s">
        <v>42</v>
      </c>
      <c r="O167" s="59"/>
      <c r="P167" s="178">
        <f t="shared" si="21"/>
        <v>0</v>
      </c>
      <c r="Q167" s="178">
        <v>0</v>
      </c>
      <c r="R167" s="178">
        <f t="shared" si="22"/>
        <v>0</v>
      </c>
      <c r="S167" s="178">
        <v>0</v>
      </c>
      <c r="T167" s="179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273</v>
      </c>
      <c r="AT167" s="180" t="s">
        <v>173</v>
      </c>
      <c r="AU167" s="180" t="s">
        <v>86</v>
      </c>
      <c r="AY167" s="18" t="s">
        <v>170</v>
      </c>
      <c r="BE167" s="181">
        <f t="shared" si="24"/>
        <v>0</v>
      </c>
      <c r="BF167" s="181">
        <f t="shared" si="25"/>
        <v>0</v>
      </c>
      <c r="BG167" s="181">
        <f t="shared" si="26"/>
        <v>0</v>
      </c>
      <c r="BH167" s="181">
        <f t="shared" si="27"/>
        <v>0</v>
      </c>
      <c r="BI167" s="181">
        <f t="shared" si="28"/>
        <v>0</v>
      </c>
      <c r="BJ167" s="18" t="s">
        <v>84</v>
      </c>
      <c r="BK167" s="181">
        <f t="shared" si="29"/>
        <v>0</v>
      </c>
      <c r="BL167" s="18" t="s">
        <v>273</v>
      </c>
      <c r="BM167" s="180" t="s">
        <v>1658</v>
      </c>
    </row>
    <row r="168" spans="1:65" s="2" customFormat="1" ht="21.75" customHeight="1">
      <c r="A168" s="33"/>
      <c r="B168" s="167"/>
      <c r="C168" s="168" t="s">
        <v>314</v>
      </c>
      <c r="D168" s="168" t="s">
        <v>173</v>
      </c>
      <c r="E168" s="169" t="s">
        <v>1659</v>
      </c>
      <c r="F168" s="170" t="s">
        <v>1660</v>
      </c>
      <c r="G168" s="171" t="s">
        <v>493</v>
      </c>
      <c r="H168" s="172">
        <v>1</v>
      </c>
      <c r="I168" s="173"/>
      <c r="J168" s="174">
        <f t="shared" si="20"/>
        <v>0</v>
      </c>
      <c r="K168" s="175"/>
      <c r="L168" s="34"/>
      <c r="M168" s="176" t="s">
        <v>1</v>
      </c>
      <c r="N168" s="177" t="s">
        <v>42</v>
      </c>
      <c r="O168" s="59"/>
      <c r="P168" s="178">
        <f t="shared" si="21"/>
        <v>0</v>
      </c>
      <c r="Q168" s="178">
        <v>0</v>
      </c>
      <c r="R168" s="178">
        <f t="shared" si="22"/>
        <v>0</v>
      </c>
      <c r="S168" s="178">
        <v>0</v>
      </c>
      <c r="T168" s="179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0" t="s">
        <v>273</v>
      </c>
      <c r="AT168" s="180" t="s">
        <v>173</v>
      </c>
      <c r="AU168" s="180" t="s">
        <v>86</v>
      </c>
      <c r="AY168" s="18" t="s">
        <v>170</v>
      </c>
      <c r="BE168" s="181">
        <f t="shared" si="24"/>
        <v>0</v>
      </c>
      <c r="BF168" s="181">
        <f t="shared" si="25"/>
        <v>0</v>
      </c>
      <c r="BG168" s="181">
        <f t="shared" si="26"/>
        <v>0</v>
      </c>
      <c r="BH168" s="181">
        <f t="shared" si="27"/>
        <v>0</v>
      </c>
      <c r="BI168" s="181">
        <f t="shared" si="28"/>
        <v>0</v>
      </c>
      <c r="BJ168" s="18" t="s">
        <v>84</v>
      </c>
      <c r="BK168" s="181">
        <f t="shared" si="29"/>
        <v>0</v>
      </c>
      <c r="BL168" s="18" t="s">
        <v>273</v>
      </c>
      <c r="BM168" s="180" t="s">
        <v>1661</v>
      </c>
    </row>
    <row r="169" spans="1:65" s="2" customFormat="1" ht="21.75" customHeight="1">
      <c r="A169" s="33"/>
      <c r="B169" s="167"/>
      <c r="C169" s="168" t="s">
        <v>319</v>
      </c>
      <c r="D169" s="168" t="s">
        <v>173</v>
      </c>
      <c r="E169" s="169" t="s">
        <v>1662</v>
      </c>
      <c r="F169" s="170" t="s">
        <v>1663</v>
      </c>
      <c r="G169" s="171" t="s">
        <v>297</v>
      </c>
      <c r="H169" s="172">
        <v>1</v>
      </c>
      <c r="I169" s="173"/>
      <c r="J169" s="174">
        <f t="shared" si="20"/>
        <v>0</v>
      </c>
      <c r="K169" s="175"/>
      <c r="L169" s="34"/>
      <c r="M169" s="176" t="s">
        <v>1</v>
      </c>
      <c r="N169" s="177" t="s">
        <v>42</v>
      </c>
      <c r="O169" s="59"/>
      <c r="P169" s="178">
        <f t="shared" si="21"/>
        <v>0</v>
      </c>
      <c r="Q169" s="178">
        <v>0</v>
      </c>
      <c r="R169" s="178">
        <f t="shared" si="22"/>
        <v>0</v>
      </c>
      <c r="S169" s="178">
        <v>0</v>
      </c>
      <c r="T169" s="179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0" t="s">
        <v>273</v>
      </c>
      <c r="AT169" s="180" t="s">
        <v>173</v>
      </c>
      <c r="AU169" s="180" t="s">
        <v>86</v>
      </c>
      <c r="AY169" s="18" t="s">
        <v>170</v>
      </c>
      <c r="BE169" s="181">
        <f t="shared" si="24"/>
        <v>0</v>
      </c>
      <c r="BF169" s="181">
        <f t="shared" si="25"/>
        <v>0</v>
      </c>
      <c r="BG169" s="181">
        <f t="shared" si="26"/>
        <v>0</v>
      </c>
      <c r="BH169" s="181">
        <f t="shared" si="27"/>
        <v>0</v>
      </c>
      <c r="BI169" s="181">
        <f t="shared" si="28"/>
        <v>0</v>
      </c>
      <c r="BJ169" s="18" t="s">
        <v>84</v>
      </c>
      <c r="BK169" s="181">
        <f t="shared" si="29"/>
        <v>0</v>
      </c>
      <c r="BL169" s="18" t="s">
        <v>273</v>
      </c>
      <c r="BM169" s="180" t="s">
        <v>1664</v>
      </c>
    </row>
    <row r="170" spans="1:65" s="2" customFormat="1" ht="44.25" customHeight="1">
      <c r="A170" s="33"/>
      <c r="B170" s="167"/>
      <c r="C170" s="168" t="s">
        <v>324</v>
      </c>
      <c r="D170" s="168" t="s">
        <v>173</v>
      </c>
      <c r="E170" s="169" t="s">
        <v>1665</v>
      </c>
      <c r="F170" s="170" t="s">
        <v>1666</v>
      </c>
      <c r="G170" s="171" t="s">
        <v>493</v>
      </c>
      <c r="H170" s="172">
        <v>2</v>
      </c>
      <c r="I170" s="173"/>
      <c r="J170" s="174">
        <f t="shared" si="20"/>
        <v>0</v>
      </c>
      <c r="K170" s="175"/>
      <c r="L170" s="34"/>
      <c r="M170" s="176" t="s">
        <v>1</v>
      </c>
      <c r="N170" s="177" t="s">
        <v>42</v>
      </c>
      <c r="O170" s="59"/>
      <c r="P170" s="178">
        <f t="shared" si="21"/>
        <v>0</v>
      </c>
      <c r="Q170" s="178">
        <v>0</v>
      </c>
      <c r="R170" s="178">
        <f t="shared" si="22"/>
        <v>0</v>
      </c>
      <c r="S170" s="178">
        <v>0</v>
      </c>
      <c r="T170" s="179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0" t="s">
        <v>273</v>
      </c>
      <c r="AT170" s="180" t="s">
        <v>173</v>
      </c>
      <c r="AU170" s="180" t="s">
        <v>86</v>
      </c>
      <c r="AY170" s="18" t="s">
        <v>170</v>
      </c>
      <c r="BE170" s="181">
        <f t="shared" si="24"/>
        <v>0</v>
      </c>
      <c r="BF170" s="181">
        <f t="shared" si="25"/>
        <v>0</v>
      </c>
      <c r="BG170" s="181">
        <f t="shared" si="26"/>
        <v>0</v>
      </c>
      <c r="BH170" s="181">
        <f t="shared" si="27"/>
        <v>0</v>
      </c>
      <c r="BI170" s="181">
        <f t="shared" si="28"/>
        <v>0</v>
      </c>
      <c r="BJ170" s="18" t="s">
        <v>84</v>
      </c>
      <c r="BK170" s="181">
        <f t="shared" si="29"/>
        <v>0</v>
      </c>
      <c r="BL170" s="18" t="s">
        <v>273</v>
      </c>
      <c r="BM170" s="180" t="s">
        <v>1667</v>
      </c>
    </row>
    <row r="171" spans="1:65" s="2" customFormat="1" ht="21.75" customHeight="1">
      <c r="A171" s="33"/>
      <c r="B171" s="167"/>
      <c r="C171" s="168" t="s">
        <v>328</v>
      </c>
      <c r="D171" s="168" t="s">
        <v>173</v>
      </c>
      <c r="E171" s="169" t="s">
        <v>1668</v>
      </c>
      <c r="F171" s="170" t="s">
        <v>1669</v>
      </c>
      <c r="G171" s="171" t="s">
        <v>297</v>
      </c>
      <c r="H171" s="172">
        <v>1</v>
      </c>
      <c r="I171" s="173"/>
      <c r="J171" s="174">
        <f t="shared" si="20"/>
        <v>0</v>
      </c>
      <c r="K171" s="175"/>
      <c r="L171" s="34"/>
      <c r="M171" s="176" t="s">
        <v>1</v>
      </c>
      <c r="N171" s="177" t="s">
        <v>42</v>
      </c>
      <c r="O171" s="59"/>
      <c r="P171" s="178">
        <f t="shared" si="21"/>
        <v>0</v>
      </c>
      <c r="Q171" s="178">
        <v>0</v>
      </c>
      <c r="R171" s="178">
        <f t="shared" si="22"/>
        <v>0</v>
      </c>
      <c r="S171" s="178">
        <v>0</v>
      </c>
      <c r="T171" s="179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0" t="s">
        <v>273</v>
      </c>
      <c r="AT171" s="180" t="s">
        <v>173</v>
      </c>
      <c r="AU171" s="180" t="s">
        <v>86</v>
      </c>
      <c r="AY171" s="18" t="s">
        <v>170</v>
      </c>
      <c r="BE171" s="181">
        <f t="shared" si="24"/>
        <v>0</v>
      </c>
      <c r="BF171" s="181">
        <f t="shared" si="25"/>
        <v>0</v>
      </c>
      <c r="BG171" s="181">
        <f t="shared" si="26"/>
        <v>0</v>
      </c>
      <c r="BH171" s="181">
        <f t="shared" si="27"/>
        <v>0</v>
      </c>
      <c r="BI171" s="181">
        <f t="shared" si="28"/>
        <v>0</v>
      </c>
      <c r="BJ171" s="18" t="s">
        <v>84</v>
      </c>
      <c r="BK171" s="181">
        <f t="shared" si="29"/>
        <v>0</v>
      </c>
      <c r="BL171" s="18" t="s">
        <v>273</v>
      </c>
      <c r="BM171" s="180" t="s">
        <v>1670</v>
      </c>
    </row>
    <row r="172" spans="1:65" s="2" customFormat="1" ht="33" customHeight="1">
      <c r="A172" s="33"/>
      <c r="B172" s="167"/>
      <c r="C172" s="168" t="s">
        <v>333</v>
      </c>
      <c r="D172" s="168" t="s">
        <v>173</v>
      </c>
      <c r="E172" s="169" t="s">
        <v>1671</v>
      </c>
      <c r="F172" s="170" t="s">
        <v>1672</v>
      </c>
      <c r="G172" s="171" t="s">
        <v>190</v>
      </c>
      <c r="H172" s="172">
        <v>2.7E-2</v>
      </c>
      <c r="I172" s="173"/>
      <c r="J172" s="174">
        <f t="shared" si="20"/>
        <v>0</v>
      </c>
      <c r="K172" s="175"/>
      <c r="L172" s="34"/>
      <c r="M172" s="176" t="s">
        <v>1</v>
      </c>
      <c r="N172" s="177" t="s">
        <v>42</v>
      </c>
      <c r="O172" s="59"/>
      <c r="P172" s="178">
        <f t="shared" si="21"/>
        <v>0</v>
      </c>
      <c r="Q172" s="178">
        <v>0</v>
      </c>
      <c r="R172" s="178">
        <f t="shared" si="22"/>
        <v>0</v>
      </c>
      <c r="S172" s="178">
        <v>0</v>
      </c>
      <c r="T172" s="179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0" t="s">
        <v>273</v>
      </c>
      <c r="AT172" s="180" t="s">
        <v>173</v>
      </c>
      <c r="AU172" s="180" t="s">
        <v>86</v>
      </c>
      <c r="AY172" s="18" t="s">
        <v>170</v>
      </c>
      <c r="BE172" s="181">
        <f t="shared" si="24"/>
        <v>0</v>
      </c>
      <c r="BF172" s="181">
        <f t="shared" si="25"/>
        <v>0</v>
      </c>
      <c r="BG172" s="181">
        <f t="shared" si="26"/>
        <v>0</v>
      </c>
      <c r="BH172" s="181">
        <f t="shared" si="27"/>
        <v>0</v>
      </c>
      <c r="BI172" s="181">
        <f t="shared" si="28"/>
        <v>0</v>
      </c>
      <c r="BJ172" s="18" t="s">
        <v>84</v>
      </c>
      <c r="BK172" s="181">
        <f t="shared" si="29"/>
        <v>0</v>
      </c>
      <c r="BL172" s="18" t="s">
        <v>273</v>
      </c>
      <c r="BM172" s="180" t="s">
        <v>1673</v>
      </c>
    </row>
    <row r="173" spans="1:65" s="12" customFormat="1" ht="22.8" customHeight="1">
      <c r="B173" s="154"/>
      <c r="D173" s="155" t="s">
        <v>76</v>
      </c>
      <c r="E173" s="165" t="s">
        <v>1674</v>
      </c>
      <c r="F173" s="165" t="s">
        <v>1675</v>
      </c>
      <c r="I173" s="157"/>
      <c r="J173" s="166">
        <f>BK173</f>
        <v>0</v>
      </c>
      <c r="L173" s="154"/>
      <c r="M173" s="159"/>
      <c r="N173" s="160"/>
      <c r="O173" s="160"/>
      <c r="P173" s="161">
        <f>SUM(P174:P191)</f>
        <v>0</v>
      </c>
      <c r="Q173" s="160"/>
      <c r="R173" s="161">
        <f>SUM(R174:R191)</f>
        <v>0.24260000000000001</v>
      </c>
      <c r="S173" s="160"/>
      <c r="T173" s="162">
        <f>SUM(T174:T191)</f>
        <v>0</v>
      </c>
      <c r="AR173" s="155" t="s">
        <v>86</v>
      </c>
      <c r="AT173" s="163" t="s">
        <v>76</v>
      </c>
      <c r="AU173" s="163" t="s">
        <v>84</v>
      </c>
      <c r="AY173" s="155" t="s">
        <v>170</v>
      </c>
      <c r="BK173" s="164">
        <f>SUM(BK174:BK191)</f>
        <v>0</v>
      </c>
    </row>
    <row r="174" spans="1:65" s="2" customFormat="1" ht="21.75" customHeight="1">
      <c r="A174" s="33"/>
      <c r="B174" s="167"/>
      <c r="C174" s="168" t="s">
        <v>337</v>
      </c>
      <c r="D174" s="168" t="s">
        <v>173</v>
      </c>
      <c r="E174" s="169" t="s">
        <v>1676</v>
      </c>
      <c r="F174" s="170" t="s">
        <v>1677</v>
      </c>
      <c r="G174" s="171" t="s">
        <v>244</v>
      </c>
      <c r="H174" s="172">
        <v>2</v>
      </c>
      <c r="I174" s="173"/>
      <c r="J174" s="174">
        <f t="shared" ref="J174:J179" si="30">ROUND(I174*H174,2)</f>
        <v>0</v>
      </c>
      <c r="K174" s="175"/>
      <c r="L174" s="34"/>
      <c r="M174" s="176" t="s">
        <v>1</v>
      </c>
      <c r="N174" s="177" t="s">
        <v>42</v>
      </c>
      <c r="O174" s="59"/>
      <c r="P174" s="178">
        <f t="shared" ref="P174:P179" si="31">O174*H174</f>
        <v>0</v>
      </c>
      <c r="Q174" s="178">
        <v>0</v>
      </c>
      <c r="R174" s="178">
        <f t="shared" ref="R174:R179" si="32">Q174*H174</f>
        <v>0</v>
      </c>
      <c r="S174" s="178">
        <v>0</v>
      </c>
      <c r="T174" s="179">
        <f t="shared" ref="T174:T179" si="33"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0" t="s">
        <v>273</v>
      </c>
      <c r="AT174" s="180" t="s">
        <v>173</v>
      </c>
      <c r="AU174" s="180" t="s">
        <v>86</v>
      </c>
      <c r="AY174" s="18" t="s">
        <v>170</v>
      </c>
      <c r="BE174" s="181">
        <f t="shared" ref="BE174:BE179" si="34">IF(N174="základní",J174,0)</f>
        <v>0</v>
      </c>
      <c r="BF174" s="181">
        <f t="shared" ref="BF174:BF179" si="35">IF(N174="snížená",J174,0)</f>
        <v>0</v>
      </c>
      <c r="BG174" s="181">
        <f t="shared" ref="BG174:BG179" si="36">IF(N174="zákl. přenesená",J174,0)</f>
        <v>0</v>
      </c>
      <c r="BH174" s="181">
        <f t="shared" ref="BH174:BH179" si="37">IF(N174="sníž. přenesená",J174,0)</f>
        <v>0</v>
      </c>
      <c r="BI174" s="181">
        <f t="shared" ref="BI174:BI179" si="38">IF(N174="nulová",J174,0)</f>
        <v>0</v>
      </c>
      <c r="BJ174" s="18" t="s">
        <v>84</v>
      </c>
      <c r="BK174" s="181">
        <f t="shared" ref="BK174:BK179" si="39">ROUND(I174*H174,2)</f>
        <v>0</v>
      </c>
      <c r="BL174" s="18" t="s">
        <v>273</v>
      </c>
      <c r="BM174" s="180" t="s">
        <v>1678</v>
      </c>
    </row>
    <row r="175" spans="1:65" s="2" customFormat="1" ht="21.75" customHeight="1">
      <c r="A175" s="33"/>
      <c r="B175" s="167"/>
      <c r="C175" s="168" t="s">
        <v>342</v>
      </c>
      <c r="D175" s="168" t="s">
        <v>173</v>
      </c>
      <c r="E175" s="169" t="s">
        <v>1679</v>
      </c>
      <c r="F175" s="170" t="s">
        <v>1680</v>
      </c>
      <c r="G175" s="171" t="s">
        <v>244</v>
      </c>
      <c r="H175" s="172">
        <v>26</v>
      </c>
      <c r="I175" s="173"/>
      <c r="J175" s="174">
        <f t="shared" si="30"/>
        <v>0</v>
      </c>
      <c r="K175" s="175"/>
      <c r="L175" s="34"/>
      <c r="M175" s="176" t="s">
        <v>1</v>
      </c>
      <c r="N175" s="177" t="s">
        <v>42</v>
      </c>
      <c r="O175" s="59"/>
      <c r="P175" s="178">
        <f t="shared" si="31"/>
        <v>0</v>
      </c>
      <c r="Q175" s="178">
        <v>0</v>
      </c>
      <c r="R175" s="178">
        <f t="shared" si="32"/>
        <v>0</v>
      </c>
      <c r="S175" s="178">
        <v>0</v>
      </c>
      <c r="T175" s="179">
        <f t="shared" si="3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0" t="s">
        <v>273</v>
      </c>
      <c r="AT175" s="180" t="s">
        <v>173</v>
      </c>
      <c r="AU175" s="180" t="s">
        <v>86</v>
      </c>
      <c r="AY175" s="18" t="s">
        <v>170</v>
      </c>
      <c r="BE175" s="181">
        <f t="shared" si="34"/>
        <v>0</v>
      </c>
      <c r="BF175" s="181">
        <f t="shared" si="35"/>
        <v>0</v>
      </c>
      <c r="BG175" s="181">
        <f t="shared" si="36"/>
        <v>0</v>
      </c>
      <c r="BH175" s="181">
        <f t="shared" si="37"/>
        <v>0</v>
      </c>
      <c r="BI175" s="181">
        <f t="shared" si="38"/>
        <v>0</v>
      </c>
      <c r="BJ175" s="18" t="s">
        <v>84</v>
      </c>
      <c r="BK175" s="181">
        <f t="shared" si="39"/>
        <v>0</v>
      </c>
      <c r="BL175" s="18" t="s">
        <v>273</v>
      </c>
      <c r="BM175" s="180" t="s">
        <v>1681</v>
      </c>
    </row>
    <row r="176" spans="1:65" s="2" customFormat="1" ht="21.75" customHeight="1">
      <c r="A176" s="33"/>
      <c r="B176" s="167"/>
      <c r="C176" s="168" t="s">
        <v>346</v>
      </c>
      <c r="D176" s="168" t="s">
        <v>173</v>
      </c>
      <c r="E176" s="169" t="s">
        <v>1682</v>
      </c>
      <c r="F176" s="170" t="s">
        <v>1683</v>
      </c>
      <c r="G176" s="171" t="s">
        <v>244</v>
      </c>
      <c r="H176" s="172">
        <v>56</v>
      </c>
      <c r="I176" s="173"/>
      <c r="J176" s="174">
        <f t="shared" si="30"/>
        <v>0</v>
      </c>
      <c r="K176" s="175"/>
      <c r="L176" s="34"/>
      <c r="M176" s="176" t="s">
        <v>1</v>
      </c>
      <c r="N176" s="177" t="s">
        <v>42</v>
      </c>
      <c r="O176" s="59"/>
      <c r="P176" s="178">
        <f t="shared" si="31"/>
        <v>0</v>
      </c>
      <c r="Q176" s="178">
        <v>0</v>
      </c>
      <c r="R176" s="178">
        <f t="shared" si="32"/>
        <v>0</v>
      </c>
      <c r="S176" s="178">
        <v>0</v>
      </c>
      <c r="T176" s="179">
        <f t="shared" si="3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0" t="s">
        <v>273</v>
      </c>
      <c r="AT176" s="180" t="s">
        <v>173</v>
      </c>
      <c r="AU176" s="180" t="s">
        <v>86</v>
      </c>
      <c r="AY176" s="18" t="s">
        <v>170</v>
      </c>
      <c r="BE176" s="181">
        <f t="shared" si="34"/>
        <v>0</v>
      </c>
      <c r="BF176" s="181">
        <f t="shared" si="35"/>
        <v>0</v>
      </c>
      <c r="BG176" s="181">
        <f t="shared" si="36"/>
        <v>0</v>
      </c>
      <c r="BH176" s="181">
        <f t="shared" si="37"/>
        <v>0</v>
      </c>
      <c r="BI176" s="181">
        <f t="shared" si="38"/>
        <v>0</v>
      </c>
      <c r="BJ176" s="18" t="s">
        <v>84</v>
      </c>
      <c r="BK176" s="181">
        <f t="shared" si="39"/>
        <v>0</v>
      </c>
      <c r="BL176" s="18" t="s">
        <v>273</v>
      </c>
      <c r="BM176" s="180" t="s">
        <v>1684</v>
      </c>
    </row>
    <row r="177" spans="1:65" s="2" customFormat="1" ht="21.75" customHeight="1">
      <c r="A177" s="33"/>
      <c r="B177" s="167"/>
      <c r="C177" s="168" t="s">
        <v>350</v>
      </c>
      <c r="D177" s="168" t="s">
        <v>173</v>
      </c>
      <c r="E177" s="169" t="s">
        <v>1685</v>
      </c>
      <c r="F177" s="170" t="s">
        <v>1686</v>
      </c>
      <c r="G177" s="171" t="s">
        <v>244</v>
      </c>
      <c r="H177" s="172">
        <v>93</v>
      </c>
      <c r="I177" s="173"/>
      <c r="J177" s="174">
        <f t="shared" si="30"/>
        <v>0</v>
      </c>
      <c r="K177" s="175"/>
      <c r="L177" s="34"/>
      <c r="M177" s="176" t="s">
        <v>1</v>
      </c>
      <c r="N177" s="177" t="s">
        <v>42</v>
      </c>
      <c r="O177" s="59"/>
      <c r="P177" s="178">
        <f t="shared" si="31"/>
        <v>0</v>
      </c>
      <c r="Q177" s="178">
        <v>0</v>
      </c>
      <c r="R177" s="178">
        <f t="shared" si="32"/>
        <v>0</v>
      </c>
      <c r="S177" s="178">
        <v>0</v>
      </c>
      <c r="T177" s="179">
        <f t="shared" si="3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0" t="s">
        <v>273</v>
      </c>
      <c r="AT177" s="180" t="s">
        <v>173</v>
      </c>
      <c r="AU177" s="180" t="s">
        <v>86</v>
      </c>
      <c r="AY177" s="18" t="s">
        <v>170</v>
      </c>
      <c r="BE177" s="181">
        <f t="shared" si="34"/>
        <v>0</v>
      </c>
      <c r="BF177" s="181">
        <f t="shared" si="35"/>
        <v>0</v>
      </c>
      <c r="BG177" s="181">
        <f t="shared" si="36"/>
        <v>0</v>
      </c>
      <c r="BH177" s="181">
        <f t="shared" si="37"/>
        <v>0</v>
      </c>
      <c r="BI177" s="181">
        <f t="shared" si="38"/>
        <v>0</v>
      </c>
      <c r="BJ177" s="18" t="s">
        <v>84</v>
      </c>
      <c r="BK177" s="181">
        <f t="shared" si="39"/>
        <v>0</v>
      </c>
      <c r="BL177" s="18" t="s">
        <v>273</v>
      </c>
      <c r="BM177" s="180" t="s">
        <v>1687</v>
      </c>
    </row>
    <row r="178" spans="1:65" s="2" customFormat="1" ht="21.75" customHeight="1">
      <c r="A178" s="33"/>
      <c r="B178" s="167"/>
      <c r="C178" s="168" t="s">
        <v>355</v>
      </c>
      <c r="D178" s="168" t="s">
        <v>173</v>
      </c>
      <c r="E178" s="169" t="s">
        <v>1688</v>
      </c>
      <c r="F178" s="170" t="s">
        <v>1689</v>
      </c>
      <c r="G178" s="171" t="s">
        <v>244</v>
      </c>
      <c r="H178" s="172">
        <v>12</v>
      </c>
      <c r="I178" s="173"/>
      <c r="J178" s="174">
        <f t="shared" si="30"/>
        <v>0</v>
      </c>
      <c r="K178" s="175"/>
      <c r="L178" s="34"/>
      <c r="M178" s="176" t="s">
        <v>1</v>
      </c>
      <c r="N178" s="177" t="s">
        <v>42</v>
      </c>
      <c r="O178" s="59"/>
      <c r="P178" s="178">
        <f t="shared" si="31"/>
        <v>0</v>
      </c>
      <c r="Q178" s="178">
        <v>0</v>
      </c>
      <c r="R178" s="178">
        <f t="shared" si="32"/>
        <v>0</v>
      </c>
      <c r="S178" s="178">
        <v>0</v>
      </c>
      <c r="T178" s="179">
        <f t="shared" si="3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0" t="s">
        <v>273</v>
      </c>
      <c r="AT178" s="180" t="s">
        <v>173</v>
      </c>
      <c r="AU178" s="180" t="s">
        <v>86</v>
      </c>
      <c r="AY178" s="18" t="s">
        <v>170</v>
      </c>
      <c r="BE178" s="181">
        <f t="shared" si="34"/>
        <v>0</v>
      </c>
      <c r="BF178" s="181">
        <f t="shared" si="35"/>
        <v>0</v>
      </c>
      <c r="BG178" s="181">
        <f t="shared" si="36"/>
        <v>0</v>
      </c>
      <c r="BH178" s="181">
        <f t="shared" si="37"/>
        <v>0</v>
      </c>
      <c r="BI178" s="181">
        <f t="shared" si="38"/>
        <v>0</v>
      </c>
      <c r="BJ178" s="18" t="s">
        <v>84</v>
      </c>
      <c r="BK178" s="181">
        <f t="shared" si="39"/>
        <v>0</v>
      </c>
      <c r="BL178" s="18" t="s">
        <v>273</v>
      </c>
      <c r="BM178" s="180" t="s">
        <v>1690</v>
      </c>
    </row>
    <row r="179" spans="1:65" s="2" customFormat="1" ht="33" customHeight="1">
      <c r="A179" s="33"/>
      <c r="B179" s="167"/>
      <c r="C179" s="168" t="s">
        <v>359</v>
      </c>
      <c r="D179" s="168" t="s">
        <v>173</v>
      </c>
      <c r="E179" s="169" t="s">
        <v>1691</v>
      </c>
      <c r="F179" s="170" t="s">
        <v>1692</v>
      </c>
      <c r="G179" s="171" t="s">
        <v>244</v>
      </c>
      <c r="H179" s="172">
        <v>177</v>
      </c>
      <c r="I179" s="173"/>
      <c r="J179" s="174">
        <f t="shared" si="30"/>
        <v>0</v>
      </c>
      <c r="K179" s="175"/>
      <c r="L179" s="34"/>
      <c r="M179" s="176" t="s">
        <v>1</v>
      </c>
      <c r="N179" s="177" t="s">
        <v>42</v>
      </c>
      <c r="O179" s="59"/>
      <c r="P179" s="178">
        <f t="shared" si="31"/>
        <v>0</v>
      </c>
      <c r="Q179" s="178">
        <v>0</v>
      </c>
      <c r="R179" s="178">
        <f t="shared" si="32"/>
        <v>0</v>
      </c>
      <c r="S179" s="178">
        <v>0</v>
      </c>
      <c r="T179" s="179">
        <f t="shared" si="3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0" t="s">
        <v>273</v>
      </c>
      <c r="AT179" s="180" t="s">
        <v>173</v>
      </c>
      <c r="AU179" s="180" t="s">
        <v>86</v>
      </c>
      <c r="AY179" s="18" t="s">
        <v>170</v>
      </c>
      <c r="BE179" s="181">
        <f t="shared" si="34"/>
        <v>0</v>
      </c>
      <c r="BF179" s="181">
        <f t="shared" si="35"/>
        <v>0</v>
      </c>
      <c r="BG179" s="181">
        <f t="shared" si="36"/>
        <v>0</v>
      </c>
      <c r="BH179" s="181">
        <f t="shared" si="37"/>
        <v>0</v>
      </c>
      <c r="BI179" s="181">
        <f t="shared" si="38"/>
        <v>0</v>
      </c>
      <c r="BJ179" s="18" t="s">
        <v>84</v>
      </c>
      <c r="BK179" s="181">
        <f t="shared" si="39"/>
        <v>0</v>
      </c>
      <c r="BL179" s="18" t="s">
        <v>273</v>
      </c>
      <c r="BM179" s="180" t="s">
        <v>1693</v>
      </c>
    </row>
    <row r="180" spans="1:65" s="14" customFormat="1" ht="10.199999999999999">
      <c r="B180" s="190"/>
      <c r="D180" s="183" t="s">
        <v>179</v>
      </c>
      <c r="E180" s="191" t="s">
        <v>1</v>
      </c>
      <c r="F180" s="192" t="s">
        <v>1694</v>
      </c>
      <c r="H180" s="193">
        <v>177</v>
      </c>
      <c r="I180" s="194"/>
      <c r="L180" s="190"/>
      <c r="M180" s="195"/>
      <c r="N180" s="196"/>
      <c r="O180" s="196"/>
      <c r="P180" s="196"/>
      <c r="Q180" s="196"/>
      <c r="R180" s="196"/>
      <c r="S180" s="196"/>
      <c r="T180" s="197"/>
      <c r="AT180" s="191" t="s">
        <v>179</v>
      </c>
      <c r="AU180" s="191" t="s">
        <v>86</v>
      </c>
      <c r="AV180" s="14" t="s">
        <v>86</v>
      </c>
      <c r="AW180" s="14" t="s">
        <v>32</v>
      </c>
      <c r="AX180" s="14" t="s">
        <v>77</v>
      </c>
      <c r="AY180" s="191" t="s">
        <v>170</v>
      </c>
    </row>
    <row r="181" spans="1:65" s="15" customFormat="1" ht="10.199999999999999">
      <c r="B181" s="198"/>
      <c r="D181" s="183" t="s">
        <v>179</v>
      </c>
      <c r="E181" s="199" t="s">
        <v>1</v>
      </c>
      <c r="F181" s="200" t="s">
        <v>198</v>
      </c>
      <c r="H181" s="201">
        <v>177</v>
      </c>
      <c r="I181" s="202"/>
      <c r="L181" s="198"/>
      <c r="M181" s="203"/>
      <c r="N181" s="204"/>
      <c r="O181" s="204"/>
      <c r="P181" s="204"/>
      <c r="Q181" s="204"/>
      <c r="R181" s="204"/>
      <c r="S181" s="204"/>
      <c r="T181" s="205"/>
      <c r="AT181" s="199" t="s">
        <v>179</v>
      </c>
      <c r="AU181" s="199" t="s">
        <v>86</v>
      </c>
      <c r="AV181" s="15" t="s">
        <v>177</v>
      </c>
      <c r="AW181" s="15" t="s">
        <v>32</v>
      </c>
      <c r="AX181" s="15" t="s">
        <v>84</v>
      </c>
      <c r="AY181" s="199" t="s">
        <v>170</v>
      </c>
    </row>
    <row r="182" spans="1:65" s="2" customFormat="1" ht="33" customHeight="1">
      <c r="A182" s="33"/>
      <c r="B182" s="167"/>
      <c r="C182" s="168" t="s">
        <v>364</v>
      </c>
      <c r="D182" s="168" t="s">
        <v>173</v>
      </c>
      <c r="E182" s="169" t="s">
        <v>1695</v>
      </c>
      <c r="F182" s="170" t="s">
        <v>1696</v>
      </c>
      <c r="G182" s="171" t="s">
        <v>244</v>
      </c>
      <c r="H182" s="172">
        <v>12</v>
      </c>
      <c r="I182" s="173"/>
      <c r="J182" s="174">
        <f t="shared" ref="J182:J188" si="40">ROUND(I182*H182,2)</f>
        <v>0</v>
      </c>
      <c r="K182" s="175"/>
      <c r="L182" s="34"/>
      <c r="M182" s="176" t="s">
        <v>1</v>
      </c>
      <c r="N182" s="177" t="s">
        <v>42</v>
      </c>
      <c r="O182" s="59"/>
      <c r="P182" s="178">
        <f t="shared" ref="P182:P188" si="41">O182*H182</f>
        <v>0</v>
      </c>
      <c r="Q182" s="178">
        <v>0</v>
      </c>
      <c r="R182" s="178">
        <f t="shared" ref="R182:R188" si="42">Q182*H182</f>
        <v>0</v>
      </c>
      <c r="S182" s="178">
        <v>0</v>
      </c>
      <c r="T182" s="179">
        <f t="shared" ref="T182:T188" si="4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0" t="s">
        <v>273</v>
      </c>
      <c r="AT182" s="180" t="s">
        <v>173</v>
      </c>
      <c r="AU182" s="180" t="s">
        <v>86</v>
      </c>
      <c r="AY182" s="18" t="s">
        <v>170</v>
      </c>
      <c r="BE182" s="181">
        <f t="shared" ref="BE182:BE188" si="44">IF(N182="základní",J182,0)</f>
        <v>0</v>
      </c>
      <c r="BF182" s="181">
        <f t="shared" ref="BF182:BF188" si="45">IF(N182="snížená",J182,0)</f>
        <v>0</v>
      </c>
      <c r="BG182" s="181">
        <f t="shared" ref="BG182:BG188" si="46">IF(N182="zákl. přenesená",J182,0)</f>
        <v>0</v>
      </c>
      <c r="BH182" s="181">
        <f t="shared" ref="BH182:BH188" si="47">IF(N182="sníž. přenesená",J182,0)</f>
        <v>0</v>
      </c>
      <c r="BI182" s="181">
        <f t="shared" ref="BI182:BI188" si="48">IF(N182="nulová",J182,0)</f>
        <v>0</v>
      </c>
      <c r="BJ182" s="18" t="s">
        <v>84</v>
      </c>
      <c r="BK182" s="181">
        <f t="shared" ref="BK182:BK188" si="49">ROUND(I182*H182,2)</f>
        <v>0</v>
      </c>
      <c r="BL182" s="18" t="s">
        <v>273</v>
      </c>
      <c r="BM182" s="180" t="s">
        <v>1697</v>
      </c>
    </row>
    <row r="183" spans="1:65" s="2" customFormat="1" ht="16.5" customHeight="1">
      <c r="A183" s="33"/>
      <c r="B183" s="167"/>
      <c r="C183" s="168" t="s">
        <v>372</v>
      </c>
      <c r="D183" s="168" t="s">
        <v>173</v>
      </c>
      <c r="E183" s="169" t="s">
        <v>1698</v>
      </c>
      <c r="F183" s="170" t="s">
        <v>1699</v>
      </c>
      <c r="G183" s="171" t="s">
        <v>244</v>
      </c>
      <c r="H183" s="172">
        <v>15</v>
      </c>
      <c r="I183" s="173"/>
      <c r="J183" s="174">
        <f t="shared" si="40"/>
        <v>0</v>
      </c>
      <c r="K183" s="175"/>
      <c r="L183" s="34"/>
      <c r="M183" s="176" t="s">
        <v>1</v>
      </c>
      <c r="N183" s="177" t="s">
        <v>42</v>
      </c>
      <c r="O183" s="59"/>
      <c r="P183" s="178">
        <f t="shared" si="41"/>
        <v>0</v>
      </c>
      <c r="Q183" s="178">
        <v>5.5000000000000003E-4</v>
      </c>
      <c r="R183" s="178">
        <f t="shared" si="42"/>
        <v>8.2500000000000004E-3</v>
      </c>
      <c r="S183" s="178">
        <v>0</v>
      </c>
      <c r="T183" s="179">
        <f t="shared" si="4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0" t="s">
        <v>273</v>
      </c>
      <c r="AT183" s="180" t="s">
        <v>173</v>
      </c>
      <c r="AU183" s="180" t="s">
        <v>86</v>
      </c>
      <c r="AY183" s="18" t="s">
        <v>170</v>
      </c>
      <c r="BE183" s="181">
        <f t="shared" si="44"/>
        <v>0</v>
      </c>
      <c r="BF183" s="181">
        <f t="shared" si="45"/>
        <v>0</v>
      </c>
      <c r="BG183" s="181">
        <f t="shared" si="46"/>
        <v>0</v>
      </c>
      <c r="BH183" s="181">
        <f t="shared" si="47"/>
        <v>0</v>
      </c>
      <c r="BI183" s="181">
        <f t="shared" si="48"/>
        <v>0</v>
      </c>
      <c r="BJ183" s="18" t="s">
        <v>84</v>
      </c>
      <c r="BK183" s="181">
        <f t="shared" si="49"/>
        <v>0</v>
      </c>
      <c r="BL183" s="18" t="s">
        <v>273</v>
      </c>
      <c r="BM183" s="180" t="s">
        <v>1700</v>
      </c>
    </row>
    <row r="184" spans="1:65" s="2" customFormat="1" ht="16.5" customHeight="1">
      <c r="A184" s="33"/>
      <c r="B184" s="167"/>
      <c r="C184" s="168" t="s">
        <v>379</v>
      </c>
      <c r="D184" s="168" t="s">
        <v>173</v>
      </c>
      <c r="E184" s="169" t="s">
        <v>1701</v>
      </c>
      <c r="F184" s="170" t="s">
        <v>1702</v>
      </c>
      <c r="G184" s="171" t="s">
        <v>244</v>
      </c>
      <c r="H184" s="172">
        <v>305</v>
      </c>
      <c r="I184" s="173"/>
      <c r="J184" s="174">
        <f t="shared" si="40"/>
        <v>0</v>
      </c>
      <c r="K184" s="175"/>
      <c r="L184" s="34"/>
      <c r="M184" s="176" t="s">
        <v>1</v>
      </c>
      <c r="N184" s="177" t="s">
        <v>42</v>
      </c>
      <c r="O184" s="59"/>
      <c r="P184" s="178">
        <f t="shared" si="41"/>
        <v>0</v>
      </c>
      <c r="Q184" s="178">
        <v>6.7000000000000002E-4</v>
      </c>
      <c r="R184" s="178">
        <f t="shared" si="42"/>
        <v>0.20435</v>
      </c>
      <c r="S184" s="178">
        <v>0</v>
      </c>
      <c r="T184" s="179">
        <f t="shared" si="4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0" t="s">
        <v>273</v>
      </c>
      <c r="AT184" s="180" t="s">
        <v>173</v>
      </c>
      <c r="AU184" s="180" t="s">
        <v>86</v>
      </c>
      <c r="AY184" s="18" t="s">
        <v>170</v>
      </c>
      <c r="BE184" s="181">
        <f t="shared" si="44"/>
        <v>0</v>
      </c>
      <c r="BF184" s="181">
        <f t="shared" si="45"/>
        <v>0</v>
      </c>
      <c r="BG184" s="181">
        <f t="shared" si="46"/>
        <v>0</v>
      </c>
      <c r="BH184" s="181">
        <f t="shared" si="47"/>
        <v>0</v>
      </c>
      <c r="BI184" s="181">
        <f t="shared" si="48"/>
        <v>0</v>
      </c>
      <c r="BJ184" s="18" t="s">
        <v>84</v>
      </c>
      <c r="BK184" s="181">
        <f t="shared" si="49"/>
        <v>0</v>
      </c>
      <c r="BL184" s="18" t="s">
        <v>273</v>
      </c>
      <c r="BM184" s="180" t="s">
        <v>1703</v>
      </c>
    </row>
    <row r="185" spans="1:65" s="2" customFormat="1" ht="16.5" customHeight="1">
      <c r="A185" s="33"/>
      <c r="B185" s="167"/>
      <c r="C185" s="168" t="s">
        <v>384</v>
      </c>
      <c r="D185" s="168" t="s">
        <v>173</v>
      </c>
      <c r="E185" s="169" t="s">
        <v>1704</v>
      </c>
      <c r="F185" s="170" t="s">
        <v>1705</v>
      </c>
      <c r="G185" s="171" t="s">
        <v>244</v>
      </c>
      <c r="H185" s="172">
        <v>24</v>
      </c>
      <c r="I185" s="173"/>
      <c r="J185" s="174">
        <f t="shared" si="40"/>
        <v>0</v>
      </c>
      <c r="K185" s="175"/>
      <c r="L185" s="34"/>
      <c r="M185" s="176" t="s">
        <v>1</v>
      </c>
      <c r="N185" s="177" t="s">
        <v>42</v>
      </c>
      <c r="O185" s="59"/>
      <c r="P185" s="178">
        <f t="shared" si="41"/>
        <v>0</v>
      </c>
      <c r="Q185" s="178">
        <v>1.25E-3</v>
      </c>
      <c r="R185" s="178">
        <f t="shared" si="42"/>
        <v>0.03</v>
      </c>
      <c r="S185" s="178">
        <v>0</v>
      </c>
      <c r="T185" s="179">
        <f t="shared" si="4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0" t="s">
        <v>273</v>
      </c>
      <c r="AT185" s="180" t="s">
        <v>173</v>
      </c>
      <c r="AU185" s="180" t="s">
        <v>86</v>
      </c>
      <c r="AY185" s="18" t="s">
        <v>170</v>
      </c>
      <c r="BE185" s="181">
        <f t="shared" si="44"/>
        <v>0</v>
      </c>
      <c r="BF185" s="181">
        <f t="shared" si="45"/>
        <v>0</v>
      </c>
      <c r="BG185" s="181">
        <f t="shared" si="46"/>
        <v>0</v>
      </c>
      <c r="BH185" s="181">
        <f t="shared" si="47"/>
        <v>0</v>
      </c>
      <c r="BI185" s="181">
        <f t="shared" si="48"/>
        <v>0</v>
      </c>
      <c r="BJ185" s="18" t="s">
        <v>84</v>
      </c>
      <c r="BK185" s="181">
        <f t="shared" si="49"/>
        <v>0</v>
      </c>
      <c r="BL185" s="18" t="s">
        <v>273</v>
      </c>
      <c r="BM185" s="180" t="s">
        <v>1706</v>
      </c>
    </row>
    <row r="186" spans="1:65" s="2" customFormat="1" ht="21.75" customHeight="1">
      <c r="A186" s="33"/>
      <c r="B186" s="167"/>
      <c r="C186" s="168" t="s">
        <v>393</v>
      </c>
      <c r="D186" s="168" t="s">
        <v>173</v>
      </c>
      <c r="E186" s="169" t="s">
        <v>1707</v>
      </c>
      <c r="F186" s="170" t="s">
        <v>1708</v>
      </c>
      <c r="G186" s="171" t="s">
        <v>297</v>
      </c>
      <c r="H186" s="172">
        <v>6</v>
      </c>
      <c r="I186" s="173"/>
      <c r="J186" s="174">
        <f t="shared" si="40"/>
        <v>0</v>
      </c>
      <c r="K186" s="175"/>
      <c r="L186" s="34"/>
      <c r="M186" s="176" t="s">
        <v>1</v>
      </c>
      <c r="N186" s="177" t="s">
        <v>42</v>
      </c>
      <c r="O186" s="59"/>
      <c r="P186" s="178">
        <f t="shared" si="41"/>
        <v>0</v>
      </c>
      <c r="Q186" s="178">
        <v>0</v>
      </c>
      <c r="R186" s="178">
        <f t="shared" si="42"/>
        <v>0</v>
      </c>
      <c r="S186" s="178">
        <v>0</v>
      </c>
      <c r="T186" s="179">
        <f t="shared" si="4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0" t="s">
        <v>273</v>
      </c>
      <c r="AT186" s="180" t="s">
        <v>173</v>
      </c>
      <c r="AU186" s="180" t="s">
        <v>86</v>
      </c>
      <c r="AY186" s="18" t="s">
        <v>170</v>
      </c>
      <c r="BE186" s="181">
        <f t="shared" si="44"/>
        <v>0</v>
      </c>
      <c r="BF186" s="181">
        <f t="shared" si="45"/>
        <v>0</v>
      </c>
      <c r="BG186" s="181">
        <f t="shared" si="46"/>
        <v>0</v>
      </c>
      <c r="BH186" s="181">
        <f t="shared" si="47"/>
        <v>0</v>
      </c>
      <c r="BI186" s="181">
        <f t="shared" si="48"/>
        <v>0</v>
      </c>
      <c r="BJ186" s="18" t="s">
        <v>84</v>
      </c>
      <c r="BK186" s="181">
        <f t="shared" si="49"/>
        <v>0</v>
      </c>
      <c r="BL186" s="18" t="s">
        <v>273</v>
      </c>
      <c r="BM186" s="180" t="s">
        <v>1709</v>
      </c>
    </row>
    <row r="187" spans="1:65" s="2" customFormat="1" ht="21.75" customHeight="1">
      <c r="A187" s="33"/>
      <c r="B187" s="167"/>
      <c r="C187" s="168" t="s">
        <v>399</v>
      </c>
      <c r="D187" s="168" t="s">
        <v>173</v>
      </c>
      <c r="E187" s="169" t="s">
        <v>1710</v>
      </c>
      <c r="F187" s="170" t="s">
        <v>1711</v>
      </c>
      <c r="G187" s="171" t="s">
        <v>297</v>
      </c>
      <c r="H187" s="172">
        <v>72</v>
      </c>
      <c r="I187" s="173"/>
      <c r="J187" s="174">
        <f t="shared" si="40"/>
        <v>0</v>
      </c>
      <c r="K187" s="175"/>
      <c r="L187" s="34"/>
      <c r="M187" s="176" t="s">
        <v>1</v>
      </c>
      <c r="N187" s="177" t="s">
        <v>42</v>
      </c>
      <c r="O187" s="59"/>
      <c r="P187" s="178">
        <f t="shared" si="41"/>
        <v>0</v>
      </c>
      <c r="Q187" s="178">
        <v>0</v>
      </c>
      <c r="R187" s="178">
        <f t="shared" si="42"/>
        <v>0</v>
      </c>
      <c r="S187" s="178">
        <v>0</v>
      </c>
      <c r="T187" s="179">
        <f t="shared" si="4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0" t="s">
        <v>273</v>
      </c>
      <c r="AT187" s="180" t="s">
        <v>173</v>
      </c>
      <c r="AU187" s="180" t="s">
        <v>86</v>
      </c>
      <c r="AY187" s="18" t="s">
        <v>170</v>
      </c>
      <c r="BE187" s="181">
        <f t="shared" si="44"/>
        <v>0</v>
      </c>
      <c r="BF187" s="181">
        <f t="shared" si="45"/>
        <v>0</v>
      </c>
      <c r="BG187" s="181">
        <f t="shared" si="46"/>
        <v>0</v>
      </c>
      <c r="BH187" s="181">
        <f t="shared" si="47"/>
        <v>0</v>
      </c>
      <c r="BI187" s="181">
        <f t="shared" si="48"/>
        <v>0</v>
      </c>
      <c r="BJ187" s="18" t="s">
        <v>84</v>
      </c>
      <c r="BK187" s="181">
        <f t="shared" si="49"/>
        <v>0</v>
      </c>
      <c r="BL187" s="18" t="s">
        <v>273</v>
      </c>
      <c r="BM187" s="180" t="s">
        <v>1712</v>
      </c>
    </row>
    <row r="188" spans="1:65" s="2" customFormat="1" ht="21.75" customHeight="1">
      <c r="A188" s="33"/>
      <c r="B188" s="167"/>
      <c r="C188" s="168" t="s">
        <v>405</v>
      </c>
      <c r="D188" s="168" t="s">
        <v>173</v>
      </c>
      <c r="E188" s="169" t="s">
        <v>1713</v>
      </c>
      <c r="F188" s="170" t="s">
        <v>1714</v>
      </c>
      <c r="G188" s="171" t="s">
        <v>244</v>
      </c>
      <c r="H188" s="172">
        <v>344</v>
      </c>
      <c r="I188" s="173"/>
      <c r="J188" s="174">
        <f t="shared" si="40"/>
        <v>0</v>
      </c>
      <c r="K188" s="175"/>
      <c r="L188" s="34"/>
      <c r="M188" s="176" t="s">
        <v>1</v>
      </c>
      <c r="N188" s="177" t="s">
        <v>42</v>
      </c>
      <c r="O188" s="59"/>
      <c r="P188" s="178">
        <f t="shared" si="41"/>
        <v>0</v>
      </c>
      <c r="Q188" s="178">
        <v>0</v>
      </c>
      <c r="R188" s="178">
        <f t="shared" si="42"/>
        <v>0</v>
      </c>
      <c r="S188" s="178">
        <v>0</v>
      </c>
      <c r="T188" s="179">
        <f t="shared" si="4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0" t="s">
        <v>273</v>
      </c>
      <c r="AT188" s="180" t="s">
        <v>173</v>
      </c>
      <c r="AU188" s="180" t="s">
        <v>86</v>
      </c>
      <c r="AY188" s="18" t="s">
        <v>170</v>
      </c>
      <c r="BE188" s="181">
        <f t="shared" si="44"/>
        <v>0</v>
      </c>
      <c r="BF188" s="181">
        <f t="shared" si="45"/>
        <v>0</v>
      </c>
      <c r="BG188" s="181">
        <f t="shared" si="46"/>
        <v>0</v>
      </c>
      <c r="BH188" s="181">
        <f t="shared" si="47"/>
        <v>0</v>
      </c>
      <c r="BI188" s="181">
        <f t="shared" si="48"/>
        <v>0</v>
      </c>
      <c r="BJ188" s="18" t="s">
        <v>84</v>
      </c>
      <c r="BK188" s="181">
        <f t="shared" si="49"/>
        <v>0</v>
      </c>
      <c r="BL188" s="18" t="s">
        <v>273</v>
      </c>
      <c r="BM188" s="180" t="s">
        <v>1715</v>
      </c>
    </row>
    <row r="189" spans="1:65" s="14" customFormat="1" ht="10.199999999999999">
      <c r="B189" s="190"/>
      <c r="D189" s="183" t="s">
        <v>179</v>
      </c>
      <c r="E189" s="191" t="s">
        <v>1</v>
      </c>
      <c r="F189" s="192" t="s">
        <v>1716</v>
      </c>
      <c r="H189" s="193">
        <v>344</v>
      </c>
      <c r="I189" s="194"/>
      <c r="L189" s="190"/>
      <c r="M189" s="195"/>
      <c r="N189" s="196"/>
      <c r="O189" s="196"/>
      <c r="P189" s="196"/>
      <c r="Q189" s="196"/>
      <c r="R189" s="196"/>
      <c r="S189" s="196"/>
      <c r="T189" s="197"/>
      <c r="AT189" s="191" t="s">
        <v>179</v>
      </c>
      <c r="AU189" s="191" t="s">
        <v>86</v>
      </c>
      <c r="AV189" s="14" t="s">
        <v>86</v>
      </c>
      <c r="AW189" s="14" t="s">
        <v>32</v>
      </c>
      <c r="AX189" s="14" t="s">
        <v>77</v>
      </c>
      <c r="AY189" s="191" t="s">
        <v>170</v>
      </c>
    </row>
    <row r="190" spans="1:65" s="15" customFormat="1" ht="10.199999999999999">
      <c r="B190" s="198"/>
      <c r="D190" s="183" t="s">
        <v>179</v>
      </c>
      <c r="E190" s="199" t="s">
        <v>1</v>
      </c>
      <c r="F190" s="200" t="s">
        <v>198</v>
      </c>
      <c r="H190" s="201">
        <v>344</v>
      </c>
      <c r="I190" s="202"/>
      <c r="L190" s="198"/>
      <c r="M190" s="203"/>
      <c r="N190" s="204"/>
      <c r="O190" s="204"/>
      <c r="P190" s="204"/>
      <c r="Q190" s="204"/>
      <c r="R190" s="204"/>
      <c r="S190" s="204"/>
      <c r="T190" s="205"/>
      <c r="AT190" s="199" t="s">
        <v>179</v>
      </c>
      <c r="AU190" s="199" t="s">
        <v>86</v>
      </c>
      <c r="AV190" s="15" t="s">
        <v>177</v>
      </c>
      <c r="AW190" s="15" t="s">
        <v>32</v>
      </c>
      <c r="AX190" s="15" t="s">
        <v>84</v>
      </c>
      <c r="AY190" s="199" t="s">
        <v>170</v>
      </c>
    </row>
    <row r="191" spans="1:65" s="2" customFormat="1" ht="33" customHeight="1">
      <c r="A191" s="33"/>
      <c r="B191" s="167"/>
      <c r="C191" s="168" t="s">
        <v>410</v>
      </c>
      <c r="D191" s="168" t="s">
        <v>173</v>
      </c>
      <c r="E191" s="169" t="s">
        <v>1717</v>
      </c>
      <c r="F191" s="170" t="s">
        <v>1718</v>
      </c>
      <c r="G191" s="171" t="s">
        <v>190</v>
      </c>
      <c r="H191" s="172">
        <v>0.84699999999999998</v>
      </c>
      <c r="I191" s="173"/>
      <c r="J191" s="174">
        <f>ROUND(I191*H191,2)</f>
        <v>0</v>
      </c>
      <c r="K191" s="175"/>
      <c r="L191" s="34"/>
      <c r="M191" s="176" t="s">
        <v>1</v>
      </c>
      <c r="N191" s="177" t="s">
        <v>42</v>
      </c>
      <c r="O191" s="59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0" t="s">
        <v>273</v>
      </c>
      <c r="AT191" s="180" t="s">
        <v>173</v>
      </c>
      <c r="AU191" s="180" t="s">
        <v>86</v>
      </c>
      <c r="AY191" s="18" t="s">
        <v>170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84</v>
      </c>
      <c r="BK191" s="181">
        <f>ROUND(I191*H191,2)</f>
        <v>0</v>
      </c>
      <c r="BL191" s="18" t="s">
        <v>273</v>
      </c>
      <c r="BM191" s="180" t="s">
        <v>1719</v>
      </c>
    </row>
    <row r="192" spans="1:65" s="12" customFormat="1" ht="22.8" customHeight="1">
      <c r="B192" s="154"/>
      <c r="D192" s="155" t="s">
        <v>76</v>
      </c>
      <c r="E192" s="165" t="s">
        <v>1720</v>
      </c>
      <c r="F192" s="165" t="s">
        <v>1721</v>
      </c>
      <c r="I192" s="157"/>
      <c r="J192" s="166">
        <f>BK192</f>
        <v>0</v>
      </c>
      <c r="L192" s="154"/>
      <c r="M192" s="159"/>
      <c r="N192" s="160"/>
      <c r="O192" s="160"/>
      <c r="P192" s="161">
        <f>SUM(P193:P214)</f>
        <v>0</v>
      </c>
      <c r="Q192" s="160"/>
      <c r="R192" s="161">
        <f>SUM(R193:R214)</f>
        <v>0</v>
      </c>
      <c r="S192" s="160"/>
      <c r="T192" s="162">
        <f>SUM(T193:T214)</f>
        <v>0</v>
      </c>
      <c r="AR192" s="155" t="s">
        <v>86</v>
      </c>
      <c r="AT192" s="163" t="s">
        <v>76</v>
      </c>
      <c r="AU192" s="163" t="s">
        <v>84</v>
      </c>
      <c r="AY192" s="155" t="s">
        <v>170</v>
      </c>
      <c r="BK192" s="164">
        <f>SUM(BK193:BK214)</f>
        <v>0</v>
      </c>
    </row>
    <row r="193" spans="1:65" s="2" customFormat="1" ht="21.75" customHeight="1">
      <c r="A193" s="33"/>
      <c r="B193" s="167"/>
      <c r="C193" s="168" t="s">
        <v>415</v>
      </c>
      <c r="D193" s="168" t="s">
        <v>173</v>
      </c>
      <c r="E193" s="169" t="s">
        <v>1722</v>
      </c>
      <c r="F193" s="170" t="s">
        <v>1723</v>
      </c>
      <c r="G193" s="171" t="s">
        <v>297</v>
      </c>
      <c r="H193" s="172">
        <v>3</v>
      </c>
      <c r="I193" s="173"/>
      <c r="J193" s="174">
        <f t="shared" ref="J193:J214" si="50">ROUND(I193*H193,2)</f>
        <v>0</v>
      </c>
      <c r="K193" s="175"/>
      <c r="L193" s="34"/>
      <c r="M193" s="176" t="s">
        <v>1</v>
      </c>
      <c r="N193" s="177" t="s">
        <v>42</v>
      </c>
      <c r="O193" s="59"/>
      <c r="P193" s="178">
        <f t="shared" ref="P193:P214" si="51">O193*H193</f>
        <v>0</v>
      </c>
      <c r="Q193" s="178">
        <v>0</v>
      </c>
      <c r="R193" s="178">
        <f t="shared" ref="R193:R214" si="52">Q193*H193</f>
        <v>0</v>
      </c>
      <c r="S193" s="178">
        <v>0</v>
      </c>
      <c r="T193" s="179">
        <f t="shared" ref="T193:T214" si="53"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0" t="s">
        <v>273</v>
      </c>
      <c r="AT193" s="180" t="s">
        <v>173</v>
      </c>
      <c r="AU193" s="180" t="s">
        <v>86</v>
      </c>
      <c r="AY193" s="18" t="s">
        <v>170</v>
      </c>
      <c r="BE193" s="181">
        <f t="shared" ref="BE193:BE214" si="54">IF(N193="základní",J193,0)</f>
        <v>0</v>
      </c>
      <c r="BF193" s="181">
        <f t="shared" ref="BF193:BF214" si="55">IF(N193="snížená",J193,0)</f>
        <v>0</v>
      </c>
      <c r="BG193" s="181">
        <f t="shared" ref="BG193:BG214" si="56">IF(N193="zákl. přenesená",J193,0)</f>
        <v>0</v>
      </c>
      <c r="BH193" s="181">
        <f t="shared" ref="BH193:BH214" si="57">IF(N193="sníž. přenesená",J193,0)</f>
        <v>0</v>
      </c>
      <c r="BI193" s="181">
        <f t="shared" ref="BI193:BI214" si="58">IF(N193="nulová",J193,0)</f>
        <v>0</v>
      </c>
      <c r="BJ193" s="18" t="s">
        <v>84</v>
      </c>
      <c r="BK193" s="181">
        <f t="shared" ref="BK193:BK214" si="59">ROUND(I193*H193,2)</f>
        <v>0</v>
      </c>
      <c r="BL193" s="18" t="s">
        <v>273</v>
      </c>
      <c r="BM193" s="180" t="s">
        <v>1724</v>
      </c>
    </row>
    <row r="194" spans="1:65" s="2" customFormat="1" ht="21.75" customHeight="1">
      <c r="A194" s="33"/>
      <c r="B194" s="167"/>
      <c r="C194" s="168" t="s">
        <v>423</v>
      </c>
      <c r="D194" s="168" t="s">
        <v>173</v>
      </c>
      <c r="E194" s="169" t="s">
        <v>1725</v>
      </c>
      <c r="F194" s="170" t="s">
        <v>1726</v>
      </c>
      <c r="G194" s="171" t="s">
        <v>297</v>
      </c>
      <c r="H194" s="172">
        <v>1</v>
      </c>
      <c r="I194" s="173"/>
      <c r="J194" s="174">
        <f t="shared" si="50"/>
        <v>0</v>
      </c>
      <c r="K194" s="175"/>
      <c r="L194" s="34"/>
      <c r="M194" s="176" t="s">
        <v>1</v>
      </c>
      <c r="N194" s="177" t="s">
        <v>42</v>
      </c>
      <c r="O194" s="59"/>
      <c r="P194" s="178">
        <f t="shared" si="51"/>
        <v>0</v>
      </c>
      <c r="Q194" s="178">
        <v>0</v>
      </c>
      <c r="R194" s="178">
        <f t="shared" si="52"/>
        <v>0</v>
      </c>
      <c r="S194" s="178">
        <v>0</v>
      </c>
      <c r="T194" s="179">
        <f t="shared" si="5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0" t="s">
        <v>273</v>
      </c>
      <c r="AT194" s="180" t="s">
        <v>173</v>
      </c>
      <c r="AU194" s="180" t="s">
        <v>86</v>
      </c>
      <c r="AY194" s="18" t="s">
        <v>170</v>
      </c>
      <c r="BE194" s="181">
        <f t="shared" si="54"/>
        <v>0</v>
      </c>
      <c r="BF194" s="181">
        <f t="shared" si="55"/>
        <v>0</v>
      </c>
      <c r="BG194" s="181">
        <f t="shared" si="56"/>
        <v>0</v>
      </c>
      <c r="BH194" s="181">
        <f t="shared" si="57"/>
        <v>0</v>
      </c>
      <c r="BI194" s="181">
        <f t="shared" si="58"/>
        <v>0</v>
      </c>
      <c r="BJ194" s="18" t="s">
        <v>84</v>
      </c>
      <c r="BK194" s="181">
        <f t="shared" si="59"/>
        <v>0</v>
      </c>
      <c r="BL194" s="18" t="s">
        <v>273</v>
      </c>
      <c r="BM194" s="180" t="s">
        <v>1727</v>
      </c>
    </row>
    <row r="195" spans="1:65" s="2" customFormat="1" ht="21.75" customHeight="1">
      <c r="A195" s="33"/>
      <c r="B195" s="167"/>
      <c r="C195" s="168" t="s">
        <v>429</v>
      </c>
      <c r="D195" s="168" t="s">
        <v>173</v>
      </c>
      <c r="E195" s="169" t="s">
        <v>1728</v>
      </c>
      <c r="F195" s="170" t="s">
        <v>1729</v>
      </c>
      <c r="G195" s="171" t="s">
        <v>297</v>
      </c>
      <c r="H195" s="172">
        <v>23</v>
      </c>
      <c r="I195" s="173"/>
      <c r="J195" s="174">
        <f t="shared" si="50"/>
        <v>0</v>
      </c>
      <c r="K195" s="175"/>
      <c r="L195" s="34"/>
      <c r="M195" s="176" t="s">
        <v>1</v>
      </c>
      <c r="N195" s="177" t="s">
        <v>42</v>
      </c>
      <c r="O195" s="59"/>
      <c r="P195" s="178">
        <f t="shared" si="51"/>
        <v>0</v>
      </c>
      <c r="Q195" s="178">
        <v>0</v>
      </c>
      <c r="R195" s="178">
        <f t="shared" si="52"/>
        <v>0</v>
      </c>
      <c r="S195" s="178">
        <v>0</v>
      </c>
      <c r="T195" s="179">
        <f t="shared" si="5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0" t="s">
        <v>273</v>
      </c>
      <c r="AT195" s="180" t="s">
        <v>173</v>
      </c>
      <c r="AU195" s="180" t="s">
        <v>86</v>
      </c>
      <c r="AY195" s="18" t="s">
        <v>170</v>
      </c>
      <c r="BE195" s="181">
        <f t="shared" si="54"/>
        <v>0</v>
      </c>
      <c r="BF195" s="181">
        <f t="shared" si="55"/>
        <v>0</v>
      </c>
      <c r="BG195" s="181">
        <f t="shared" si="56"/>
        <v>0</v>
      </c>
      <c r="BH195" s="181">
        <f t="shared" si="57"/>
        <v>0</v>
      </c>
      <c r="BI195" s="181">
        <f t="shared" si="58"/>
        <v>0</v>
      </c>
      <c r="BJ195" s="18" t="s">
        <v>84</v>
      </c>
      <c r="BK195" s="181">
        <f t="shared" si="59"/>
        <v>0</v>
      </c>
      <c r="BL195" s="18" t="s">
        <v>273</v>
      </c>
      <c r="BM195" s="180" t="s">
        <v>1730</v>
      </c>
    </row>
    <row r="196" spans="1:65" s="2" customFormat="1" ht="21.75" customHeight="1">
      <c r="A196" s="33"/>
      <c r="B196" s="167"/>
      <c r="C196" s="168" t="s">
        <v>435</v>
      </c>
      <c r="D196" s="168" t="s">
        <v>173</v>
      </c>
      <c r="E196" s="169" t="s">
        <v>1731</v>
      </c>
      <c r="F196" s="170" t="s">
        <v>1732</v>
      </c>
      <c r="G196" s="171" t="s">
        <v>297</v>
      </c>
      <c r="H196" s="172">
        <v>16</v>
      </c>
      <c r="I196" s="173"/>
      <c r="J196" s="174">
        <f t="shared" si="50"/>
        <v>0</v>
      </c>
      <c r="K196" s="175"/>
      <c r="L196" s="34"/>
      <c r="M196" s="176" t="s">
        <v>1</v>
      </c>
      <c r="N196" s="177" t="s">
        <v>42</v>
      </c>
      <c r="O196" s="59"/>
      <c r="P196" s="178">
        <f t="shared" si="51"/>
        <v>0</v>
      </c>
      <c r="Q196" s="178">
        <v>0</v>
      </c>
      <c r="R196" s="178">
        <f t="shared" si="52"/>
        <v>0</v>
      </c>
      <c r="S196" s="178">
        <v>0</v>
      </c>
      <c r="T196" s="179">
        <f t="shared" si="5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0" t="s">
        <v>273</v>
      </c>
      <c r="AT196" s="180" t="s">
        <v>173</v>
      </c>
      <c r="AU196" s="180" t="s">
        <v>86</v>
      </c>
      <c r="AY196" s="18" t="s">
        <v>170</v>
      </c>
      <c r="BE196" s="181">
        <f t="shared" si="54"/>
        <v>0</v>
      </c>
      <c r="BF196" s="181">
        <f t="shared" si="55"/>
        <v>0</v>
      </c>
      <c r="BG196" s="181">
        <f t="shared" si="56"/>
        <v>0</v>
      </c>
      <c r="BH196" s="181">
        <f t="shared" si="57"/>
        <v>0</v>
      </c>
      <c r="BI196" s="181">
        <f t="shared" si="58"/>
        <v>0</v>
      </c>
      <c r="BJ196" s="18" t="s">
        <v>84</v>
      </c>
      <c r="BK196" s="181">
        <f t="shared" si="59"/>
        <v>0</v>
      </c>
      <c r="BL196" s="18" t="s">
        <v>273</v>
      </c>
      <c r="BM196" s="180" t="s">
        <v>1733</v>
      </c>
    </row>
    <row r="197" spans="1:65" s="2" customFormat="1" ht="21.75" customHeight="1">
      <c r="A197" s="33"/>
      <c r="B197" s="167"/>
      <c r="C197" s="168" t="s">
        <v>440</v>
      </c>
      <c r="D197" s="168" t="s">
        <v>173</v>
      </c>
      <c r="E197" s="169" t="s">
        <v>1734</v>
      </c>
      <c r="F197" s="170" t="s">
        <v>1735</v>
      </c>
      <c r="G197" s="171" t="s">
        <v>297</v>
      </c>
      <c r="H197" s="172">
        <v>23</v>
      </c>
      <c r="I197" s="173"/>
      <c r="J197" s="174">
        <f t="shared" si="50"/>
        <v>0</v>
      </c>
      <c r="K197" s="175"/>
      <c r="L197" s="34"/>
      <c r="M197" s="176" t="s">
        <v>1</v>
      </c>
      <c r="N197" s="177" t="s">
        <v>42</v>
      </c>
      <c r="O197" s="59"/>
      <c r="P197" s="178">
        <f t="shared" si="51"/>
        <v>0</v>
      </c>
      <c r="Q197" s="178">
        <v>0</v>
      </c>
      <c r="R197" s="178">
        <f t="shared" si="52"/>
        <v>0</v>
      </c>
      <c r="S197" s="178">
        <v>0</v>
      </c>
      <c r="T197" s="179">
        <f t="shared" si="5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0" t="s">
        <v>273</v>
      </c>
      <c r="AT197" s="180" t="s">
        <v>173</v>
      </c>
      <c r="AU197" s="180" t="s">
        <v>86</v>
      </c>
      <c r="AY197" s="18" t="s">
        <v>170</v>
      </c>
      <c r="BE197" s="181">
        <f t="shared" si="54"/>
        <v>0</v>
      </c>
      <c r="BF197" s="181">
        <f t="shared" si="55"/>
        <v>0</v>
      </c>
      <c r="BG197" s="181">
        <f t="shared" si="56"/>
        <v>0</v>
      </c>
      <c r="BH197" s="181">
        <f t="shared" si="57"/>
        <v>0</v>
      </c>
      <c r="BI197" s="181">
        <f t="shared" si="58"/>
        <v>0</v>
      </c>
      <c r="BJ197" s="18" t="s">
        <v>84</v>
      </c>
      <c r="BK197" s="181">
        <f t="shared" si="59"/>
        <v>0</v>
      </c>
      <c r="BL197" s="18" t="s">
        <v>273</v>
      </c>
      <c r="BM197" s="180" t="s">
        <v>1736</v>
      </c>
    </row>
    <row r="198" spans="1:65" s="2" customFormat="1" ht="16.5" customHeight="1">
      <c r="A198" s="33"/>
      <c r="B198" s="167"/>
      <c r="C198" s="168" t="s">
        <v>448</v>
      </c>
      <c r="D198" s="168" t="s">
        <v>173</v>
      </c>
      <c r="E198" s="169" t="s">
        <v>1737</v>
      </c>
      <c r="F198" s="170" t="s">
        <v>1738</v>
      </c>
      <c r="G198" s="171" t="s">
        <v>297</v>
      </c>
      <c r="H198" s="172">
        <v>2</v>
      </c>
      <c r="I198" s="173"/>
      <c r="J198" s="174">
        <f t="shared" si="50"/>
        <v>0</v>
      </c>
      <c r="K198" s="175"/>
      <c r="L198" s="34"/>
      <c r="M198" s="176" t="s">
        <v>1</v>
      </c>
      <c r="N198" s="177" t="s">
        <v>42</v>
      </c>
      <c r="O198" s="59"/>
      <c r="P198" s="178">
        <f t="shared" si="51"/>
        <v>0</v>
      </c>
      <c r="Q198" s="178">
        <v>0</v>
      </c>
      <c r="R198" s="178">
        <f t="shared" si="52"/>
        <v>0</v>
      </c>
      <c r="S198" s="178">
        <v>0</v>
      </c>
      <c r="T198" s="179">
        <f t="shared" si="5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0" t="s">
        <v>273</v>
      </c>
      <c r="AT198" s="180" t="s">
        <v>173</v>
      </c>
      <c r="AU198" s="180" t="s">
        <v>86</v>
      </c>
      <c r="AY198" s="18" t="s">
        <v>170</v>
      </c>
      <c r="BE198" s="181">
        <f t="shared" si="54"/>
        <v>0</v>
      </c>
      <c r="BF198" s="181">
        <f t="shared" si="55"/>
        <v>0</v>
      </c>
      <c r="BG198" s="181">
        <f t="shared" si="56"/>
        <v>0</v>
      </c>
      <c r="BH198" s="181">
        <f t="shared" si="57"/>
        <v>0</v>
      </c>
      <c r="BI198" s="181">
        <f t="shared" si="58"/>
        <v>0</v>
      </c>
      <c r="BJ198" s="18" t="s">
        <v>84</v>
      </c>
      <c r="BK198" s="181">
        <f t="shared" si="59"/>
        <v>0</v>
      </c>
      <c r="BL198" s="18" t="s">
        <v>273</v>
      </c>
      <c r="BM198" s="180" t="s">
        <v>1739</v>
      </c>
    </row>
    <row r="199" spans="1:65" s="2" customFormat="1" ht="16.5" customHeight="1">
      <c r="A199" s="33"/>
      <c r="B199" s="167"/>
      <c r="C199" s="168" t="s">
        <v>454</v>
      </c>
      <c r="D199" s="168" t="s">
        <v>173</v>
      </c>
      <c r="E199" s="169" t="s">
        <v>1740</v>
      </c>
      <c r="F199" s="170" t="s">
        <v>1741</v>
      </c>
      <c r="G199" s="171" t="s">
        <v>297</v>
      </c>
      <c r="H199" s="172">
        <v>1</v>
      </c>
      <c r="I199" s="173"/>
      <c r="J199" s="174">
        <f t="shared" si="50"/>
        <v>0</v>
      </c>
      <c r="K199" s="175"/>
      <c r="L199" s="34"/>
      <c r="M199" s="176" t="s">
        <v>1</v>
      </c>
      <c r="N199" s="177" t="s">
        <v>42</v>
      </c>
      <c r="O199" s="59"/>
      <c r="P199" s="178">
        <f t="shared" si="51"/>
        <v>0</v>
      </c>
      <c r="Q199" s="178">
        <v>0</v>
      </c>
      <c r="R199" s="178">
        <f t="shared" si="52"/>
        <v>0</v>
      </c>
      <c r="S199" s="178">
        <v>0</v>
      </c>
      <c r="T199" s="179">
        <f t="shared" si="5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0" t="s">
        <v>273</v>
      </c>
      <c r="AT199" s="180" t="s">
        <v>173</v>
      </c>
      <c r="AU199" s="180" t="s">
        <v>86</v>
      </c>
      <c r="AY199" s="18" t="s">
        <v>170</v>
      </c>
      <c r="BE199" s="181">
        <f t="shared" si="54"/>
        <v>0</v>
      </c>
      <c r="BF199" s="181">
        <f t="shared" si="55"/>
        <v>0</v>
      </c>
      <c r="BG199" s="181">
        <f t="shared" si="56"/>
        <v>0</v>
      </c>
      <c r="BH199" s="181">
        <f t="shared" si="57"/>
        <v>0</v>
      </c>
      <c r="BI199" s="181">
        <f t="shared" si="58"/>
        <v>0</v>
      </c>
      <c r="BJ199" s="18" t="s">
        <v>84</v>
      </c>
      <c r="BK199" s="181">
        <f t="shared" si="59"/>
        <v>0</v>
      </c>
      <c r="BL199" s="18" t="s">
        <v>273</v>
      </c>
      <c r="BM199" s="180" t="s">
        <v>1742</v>
      </c>
    </row>
    <row r="200" spans="1:65" s="2" customFormat="1" ht="16.5" customHeight="1">
      <c r="A200" s="33"/>
      <c r="B200" s="167"/>
      <c r="C200" s="168" t="s">
        <v>458</v>
      </c>
      <c r="D200" s="168" t="s">
        <v>173</v>
      </c>
      <c r="E200" s="169" t="s">
        <v>1743</v>
      </c>
      <c r="F200" s="170" t="s">
        <v>1744</v>
      </c>
      <c r="G200" s="171" t="s">
        <v>297</v>
      </c>
      <c r="H200" s="172">
        <v>1</v>
      </c>
      <c r="I200" s="173"/>
      <c r="J200" s="174">
        <f t="shared" si="50"/>
        <v>0</v>
      </c>
      <c r="K200" s="175"/>
      <c r="L200" s="34"/>
      <c r="M200" s="176" t="s">
        <v>1</v>
      </c>
      <c r="N200" s="177" t="s">
        <v>42</v>
      </c>
      <c r="O200" s="59"/>
      <c r="P200" s="178">
        <f t="shared" si="51"/>
        <v>0</v>
      </c>
      <c r="Q200" s="178">
        <v>0</v>
      </c>
      <c r="R200" s="178">
        <f t="shared" si="52"/>
        <v>0</v>
      </c>
      <c r="S200" s="178">
        <v>0</v>
      </c>
      <c r="T200" s="179">
        <f t="shared" si="5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0" t="s">
        <v>273</v>
      </c>
      <c r="AT200" s="180" t="s">
        <v>173</v>
      </c>
      <c r="AU200" s="180" t="s">
        <v>86</v>
      </c>
      <c r="AY200" s="18" t="s">
        <v>170</v>
      </c>
      <c r="BE200" s="181">
        <f t="shared" si="54"/>
        <v>0</v>
      </c>
      <c r="BF200" s="181">
        <f t="shared" si="55"/>
        <v>0</v>
      </c>
      <c r="BG200" s="181">
        <f t="shared" si="56"/>
        <v>0</v>
      </c>
      <c r="BH200" s="181">
        <f t="shared" si="57"/>
        <v>0</v>
      </c>
      <c r="BI200" s="181">
        <f t="shared" si="58"/>
        <v>0</v>
      </c>
      <c r="BJ200" s="18" t="s">
        <v>84</v>
      </c>
      <c r="BK200" s="181">
        <f t="shared" si="59"/>
        <v>0</v>
      </c>
      <c r="BL200" s="18" t="s">
        <v>273</v>
      </c>
      <c r="BM200" s="180" t="s">
        <v>1745</v>
      </c>
    </row>
    <row r="201" spans="1:65" s="2" customFormat="1" ht="21.75" customHeight="1">
      <c r="A201" s="33"/>
      <c r="B201" s="167"/>
      <c r="C201" s="168" t="s">
        <v>462</v>
      </c>
      <c r="D201" s="168" t="s">
        <v>173</v>
      </c>
      <c r="E201" s="169" t="s">
        <v>1746</v>
      </c>
      <c r="F201" s="170" t="s">
        <v>1747</v>
      </c>
      <c r="G201" s="171" t="s">
        <v>297</v>
      </c>
      <c r="H201" s="172">
        <v>1</v>
      </c>
      <c r="I201" s="173"/>
      <c r="J201" s="174">
        <f t="shared" si="50"/>
        <v>0</v>
      </c>
      <c r="K201" s="175"/>
      <c r="L201" s="34"/>
      <c r="M201" s="176" t="s">
        <v>1</v>
      </c>
      <c r="N201" s="177" t="s">
        <v>42</v>
      </c>
      <c r="O201" s="59"/>
      <c r="P201" s="178">
        <f t="shared" si="51"/>
        <v>0</v>
      </c>
      <c r="Q201" s="178">
        <v>0</v>
      </c>
      <c r="R201" s="178">
        <f t="shared" si="52"/>
        <v>0</v>
      </c>
      <c r="S201" s="178">
        <v>0</v>
      </c>
      <c r="T201" s="179">
        <f t="shared" si="5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0" t="s">
        <v>273</v>
      </c>
      <c r="AT201" s="180" t="s">
        <v>173</v>
      </c>
      <c r="AU201" s="180" t="s">
        <v>86</v>
      </c>
      <c r="AY201" s="18" t="s">
        <v>170</v>
      </c>
      <c r="BE201" s="181">
        <f t="shared" si="54"/>
        <v>0</v>
      </c>
      <c r="BF201" s="181">
        <f t="shared" si="55"/>
        <v>0</v>
      </c>
      <c r="BG201" s="181">
        <f t="shared" si="56"/>
        <v>0</v>
      </c>
      <c r="BH201" s="181">
        <f t="shared" si="57"/>
        <v>0</v>
      </c>
      <c r="BI201" s="181">
        <f t="shared" si="58"/>
        <v>0</v>
      </c>
      <c r="BJ201" s="18" t="s">
        <v>84</v>
      </c>
      <c r="BK201" s="181">
        <f t="shared" si="59"/>
        <v>0</v>
      </c>
      <c r="BL201" s="18" t="s">
        <v>273</v>
      </c>
      <c r="BM201" s="180" t="s">
        <v>1748</v>
      </c>
    </row>
    <row r="202" spans="1:65" s="2" customFormat="1" ht="21.75" customHeight="1">
      <c r="A202" s="33"/>
      <c r="B202" s="167"/>
      <c r="C202" s="168" t="s">
        <v>467</v>
      </c>
      <c r="D202" s="168" t="s">
        <v>173</v>
      </c>
      <c r="E202" s="169" t="s">
        <v>1749</v>
      </c>
      <c r="F202" s="170" t="s">
        <v>1750</v>
      </c>
      <c r="G202" s="171" t="s">
        <v>297</v>
      </c>
      <c r="H202" s="172">
        <v>16</v>
      </c>
      <c r="I202" s="173"/>
      <c r="J202" s="174">
        <f t="shared" si="50"/>
        <v>0</v>
      </c>
      <c r="K202" s="175"/>
      <c r="L202" s="34"/>
      <c r="M202" s="176" t="s">
        <v>1</v>
      </c>
      <c r="N202" s="177" t="s">
        <v>42</v>
      </c>
      <c r="O202" s="59"/>
      <c r="P202" s="178">
        <f t="shared" si="51"/>
        <v>0</v>
      </c>
      <c r="Q202" s="178">
        <v>0</v>
      </c>
      <c r="R202" s="178">
        <f t="shared" si="52"/>
        <v>0</v>
      </c>
      <c r="S202" s="178">
        <v>0</v>
      </c>
      <c r="T202" s="179">
        <f t="shared" si="5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0" t="s">
        <v>273</v>
      </c>
      <c r="AT202" s="180" t="s">
        <v>173</v>
      </c>
      <c r="AU202" s="180" t="s">
        <v>86</v>
      </c>
      <c r="AY202" s="18" t="s">
        <v>170</v>
      </c>
      <c r="BE202" s="181">
        <f t="shared" si="54"/>
        <v>0</v>
      </c>
      <c r="BF202" s="181">
        <f t="shared" si="55"/>
        <v>0</v>
      </c>
      <c r="BG202" s="181">
        <f t="shared" si="56"/>
        <v>0</v>
      </c>
      <c r="BH202" s="181">
        <f t="shared" si="57"/>
        <v>0</v>
      </c>
      <c r="BI202" s="181">
        <f t="shared" si="58"/>
        <v>0</v>
      </c>
      <c r="BJ202" s="18" t="s">
        <v>84</v>
      </c>
      <c r="BK202" s="181">
        <f t="shared" si="59"/>
        <v>0</v>
      </c>
      <c r="BL202" s="18" t="s">
        <v>273</v>
      </c>
      <c r="BM202" s="180" t="s">
        <v>1751</v>
      </c>
    </row>
    <row r="203" spans="1:65" s="2" customFormat="1" ht="21.75" customHeight="1">
      <c r="A203" s="33"/>
      <c r="B203" s="167"/>
      <c r="C203" s="168" t="s">
        <v>471</v>
      </c>
      <c r="D203" s="168" t="s">
        <v>173</v>
      </c>
      <c r="E203" s="169" t="s">
        <v>1752</v>
      </c>
      <c r="F203" s="170" t="s">
        <v>1753</v>
      </c>
      <c r="G203" s="171" t="s">
        <v>297</v>
      </c>
      <c r="H203" s="172">
        <v>23</v>
      </c>
      <c r="I203" s="173"/>
      <c r="J203" s="174">
        <f t="shared" si="50"/>
        <v>0</v>
      </c>
      <c r="K203" s="175"/>
      <c r="L203" s="34"/>
      <c r="M203" s="176" t="s">
        <v>1</v>
      </c>
      <c r="N203" s="177" t="s">
        <v>42</v>
      </c>
      <c r="O203" s="59"/>
      <c r="P203" s="178">
        <f t="shared" si="51"/>
        <v>0</v>
      </c>
      <c r="Q203" s="178">
        <v>0</v>
      </c>
      <c r="R203" s="178">
        <f t="shared" si="52"/>
        <v>0</v>
      </c>
      <c r="S203" s="178">
        <v>0</v>
      </c>
      <c r="T203" s="179">
        <f t="shared" si="5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0" t="s">
        <v>273</v>
      </c>
      <c r="AT203" s="180" t="s">
        <v>173</v>
      </c>
      <c r="AU203" s="180" t="s">
        <v>86</v>
      </c>
      <c r="AY203" s="18" t="s">
        <v>170</v>
      </c>
      <c r="BE203" s="181">
        <f t="shared" si="54"/>
        <v>0</v>
      </c>
      <c r="BF203" s="181">
        <f t="shared" si="55"/>
        <v>0</v>
      </c>
      <c r="BG203" s="181">
        <f t="shared" si="56"/>
        <v>0</v>
      </c>
      <c r="BH203" s="181">
        <f t="shared" si="57"/>
        <v>0</v>
      </c>
      <c r="BI203" s="181">
        <f t="shared" si="58"/>
        <v>0</v>
      </c>
      <c r="BJ203" s="18" t="s">
        <v>84</v>
      </c>
      <c r="BK203" s="181">
        <f t="shared" si="59"/>
        <v>0</v>
      </c>
      <c r="BL203" s="18" t="s">
        <v>273</v>
      </c>
      <c r="BM203" s="180" t="s">
        <v>1754</v>
      </c>
    </row>
    <row r="204" spans="1:65" s="2" customFormat="1" ht="21.75" customHeight="1">
      <c r="A204" s="33"/>
      <c r="B204" s="167"/>
      <c r="C204" s="168" t="s">
        <v>475</v>
      </c>
      <c r="D204" s="168" t="s">
        <v>173</v>
      </c>
      <c r="E204" s="169" t="s">
        <v>1755</v>
      </c>
      <c r="F204" s="170" t="s">
        <v>1756</v>
      </c>
      <c r="G204" s="171" t="s">
        <v>297</v>
      </c>
      <c r="H204" s="172">
        <v>27</v>
      </c>
      <c r="I204" s="173"/>
      <c r="J204" s="174">
        <f t="shared" si="50"/>
        <v>0</v>
      </c>
      <c r="K204" s="175"/>
      <c r="L204" s="34"/>
      <c r="M204" s="176" t="s">
        <v>1</v>
      </c>
      <c r="N204" s="177" t="s">
        <v>42</v>
      </c>
      <c r="O204" s="59"/>
      <c r="P204" s="178">
        <f t="shared" si="51"/>
        <v>0</v>
      </c>
      <c r="Q204" s="178">
        <v>0</v>
      </c>
      <c r="R204" s="178">
        <f t="shared" si="52"/>
        <v>0</v>
      </c>
      <c r="S204" s="178">
        <v>0</v>
      </c>
      <c r="T204" s="179">
        <f t="shared" si="5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0" t="s">
        <v>273</v>
      </c>
      <c r="AT204" s="180" t="s">
        <v>173</v>
      </c>
      <c r="AU204" s="180" t="s">
        <v>86</v>
      </c>
      <c r="AY204" s="18" t="s">
        <v>170</v>
      </c>
      <c r="BE204" s="181">
        <f t="shared" si="54"/>
        <v>0</v>
      </c>
      <c r="BF204" s="181">
        <f t="shared" si="55"/>
        <v>0</v>
      </c>
      <c r="BG204" s="181">
        <f t="shared" si="56"/>
        <v>0</v>
      </c>
      <c r="BH204" s="181">
        <f t="shared" si="57"/>
        <v>0</v>
      </c>
      <c r="BI204" s="181">
        <f t="shared" si="58"/>
        <v>0</v>
      </c>
      <c r="BJ204" s="18" t="s">
        <v>84</v>
      </c>
      <c r="BK204" s="181">
        <f t="shared" si="59"/>
        <v>0</v>
      </c>
      <c r="BL204" s="18" t="s">
        <v>273</v>
      </c>
      <c r="BM204" s="180" t="s">
        <v>1757</v>
      </c>
    </row>
    <row r="205" spans="1:65" s="2" customFormat="1" ht="21.75" customHeight="1">
      <c r="A205" s="33"/>
      <c r="B205" s="167"/>
      <c r="C205" s="168" t="s">
        <v>482</v>
      </c>
      <c r="D205" s="168" t="s">
        <v>173</v>
      </c>
      <c r="E205" s="169" t="s">
        <v>1758</v>
      </c>
      <c r="F205" s="170" t="s">
        <v>1759</v>
      </c>
      <c r="G205" s="171" t="s">
        <v>297</v>
      </c>
      <c r="H205" s="172">
        <v>1</v>
      </c>
      <c r="I205" s="173"/>
      <c r="J205" s="174">
        <f t="shared" si="50"/>
        <v>0</v>
      </c>
      <c r="K205" s="175"/>
      <c r="L205" s="34"/>
      <c r="M205" s="176" t="s">
        <v>1</v>
      </c>
      <c r="N205" s="177" t="s">
        <v>42</v>
      </c>
      <c r="O205" s="59"/>
      <c r="P205" s="178">
        <f t="shared" si="51"/>
        <v>0</v>
      </c>
      <c r="Q205" s="178">
        <v>0</v>
      </c>
      <c r="R205" s="178">
        <f t="shared" si="52"/>
        <v>0</v>
      </c>
      <c r="S205" s="178">
        <v>0</v>
      </c>
      <c r="T205" s="179">
        <f t="shared" si="5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0" t="s">
        <v>273</v>
      </c>
      <c r="AT205" s="180" t="s">
        <v>173</v>
      </c>
      <c r="AU205" s="180" t="s">
        <v>86</v>
      </c>
      <c r="AY205" s="18" t="s">
        <v>170</v>
      </c>
      <c r="BE205" s="181">
        <f t="shared" si="54"/>
        <v>0</v>
      </c>
      <c r="BF205" s="181">
        <f t="shared" si="55"/>
        <v>0</v>
      </c>
      <c r="BG205" s="181">
        <f t="shared" si="56"/>
        <v>0</v>
      </c>
      <c r="BH205" s="181">
        <f t="shared" si="57"/>
        <v>0</v>
      </c>
      <c r="BI205" s="181">
        <f t="shared" si="58"/>
        <v>0</v>
      </c>
      <c r="BJ205" s="18" t="s">
        <v>84</v>
      </c>
      <c r="BK205" s="181">
        <f t="shared" si="59"/>
        <v>0</v>
      </c>
      <c r="BL205" s="18" t="s">
        <v>273</v>
      </c>
      <c r="BM205" s="180" t="s">
        <v>1760</v>
      </c>
    </row>
    <row r="206" spans="1:65" s="2" customFormat="1" ht="21.75" customHeight="1">
      <c r="A206" s="33"/>
      <c r="B206" s="167"/>
      <c r="C206" s="168" t="s">
        <v>490</v>
      </c>
      <c r="D206" s="168" t="s">
        <v>173</v>
      </c>
      <c r="E206" s="169" t="s">
        <v>1761</v>
      </c>
      <c r="F206" s="170" t="s">
        <v>1762</v>
      </c>
      <c r="G206" s="171" t="s">
        <v>297</v>
      </c>
      <c r="H206" s="172">
        <v>1</v>
      </c>
      <c r="I206" s="173"/>
      <c r="J206" s="174">
        <f t="shared" si="50"/>
        <v>0</v>
      </c>
      <c r="K206" s="175"/>
      <c r="L206" s="34"/>
      <c r="M206" s="176" t="s">
        <v>1</v>
      </c>
      <c r="N206" s="177" t="s">
        <v>42</v>
      </c>
      <c r="O206" s="59"/>
      <c r="P206" s="178">
        <f t="shared" si="51"/>
        <v>0</v>
      </c>
      <c r="Q206" s="178">
        <v>0</v>
      </c>
      <c r="R206" s="178">
        <f t="shared" si="52"/>
        <v>0</v>
      </c>
      <c r="S206" s="178">
        <v>0</v>
      </c>
      <c r="T206" s="179">
        <f t="shared" si="5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0" t="s">
        <v>273</v>
      </c>
      <c r="AT206" s="180" t="s">
        <v>173</v>
      </c>
      <c r="AU206" s="180" t="s">
        <v>86</v>
      </c>
      <c r="AY206" s="18" t="s">
        <v>170</v>
      </c>
      <c r="BE206" s="181">
        <f t="shared" si="54"/>
        <v>0</v>
      </c>
      <c r="BF206" s="181">
        <f t="shared" si="55"/>
        <v>0</v>
      </c>
      <c r="BG206" s="181">
        <f t="shared" si="56"/>
        <v>0</v>
      </c>
      <c r="BH206" s="181">
        <f t="shared" si="57"/>
        <v>0</v>
      </c>
      <c r="BI206" s="181">
        <f t="shared" si="58"/>
        <v>0</v>
      </c>
      <c r="BJ206" s="18" t="s">
        <v>84</v>
      </c>
      <c r="BK206" s="181">
        <f t="shared" si="59"/>
        <v>0</v>
      </c>
      <c r="BL206" s="18" t="s">
        <v>273</v>
      </c>
      <c r="BM206" s="180" t="s">
        <v>1763</v>
      </c>
    </row>
    <row r="207" spans="1:65" s="2" customFormat="1" ht="21.75" customHeight="1">
      <c r="A207" s="33"/>
      <c r="B207" s="167"/>
      <c r="C207" s="168" t="s">
        <v>495</v>
      </c>
      <c r="D207" s="168" t="s">
        <v>173</v>
      </c>
      <c r="E207" s="169" t="s">
        <v>1764</v>
      </c>
      <c r="F207" s="170" t="s">
        <v>1765</v>
      </c>
      <c r="G207" s="171" t="s">
        <v>297</v>
      </c>
      <c r="H207" s="172">
        <v>4</v>
      </c>
      <c r="I207" s="173"/>
      <c r="J207" s="174">
        <f t="shared" si="50"/>
        <v>0</v>
      </c>
      <c r="K207" s="175"/>
      <c r="L207" s="34"/>
      <c r="M207" s="176" t="s">
        <v>1</v>
      </c>
      <c r="N207" s="177" t="s">
        <v>42</v>
      </c>
      <c r="O207" s="59"/>
      <c r="P207" s="178">
        <f t="shared" si="51"/>
        <v>0</v>
      </c>
      <c r="Q207" s="178">
        <v>0</v>
      </c>
      <c r="R207" s="178">
        <f t="shared" si="52"/>
        <v>0</v>
      </c>
      <c r="S207" s="178">
        <v>0</v>
      </c>
      <c r="T207" s="179">
        <f t="shared" si="5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0" t="s">
        <v>273</v>
      </c>
      <c r="AT207" s="180" t="s">
        <v>173</v>
      </c>
      <c r="AU207" s="180" t="s">
        <v>86</v>
      </c>
      <c r="AY207" s="18" t="s">
        <v>170</v>
      </c>
      <c r="BE207" s="181">
        <f t="shared" si="54"/>
        <v>0</v>
      </c>
      <c r="BF207" s="181">
        <f t="shared" si="55"/>
        <v>0</v>
      </c>
      <c r="BG207" s="181">
        <f t="shared" si="56"/>
        <v>0</v>
      </c>
      <c r="BH207" s="181">
        <f t="shared" si="57"/>
        <v>0</v>
      </c>
      <c r="BI207" s="181">
        <f t="shared" si="58"/>
        <v>0</v>
      </c>
      <c r="BJ207" s="18" t="s">
        <v>84</v>
      </c>
      <c r="BK207" s="181">
        <f t="shared" si="59"/>
        <v>0</v>
      </c>
      <c r="BL207" s="18" t="s">
        <v>273</v>
      </c>
      <c r="BM207" s="180" t="s">
        <v>1766</v>
      </c>
    </row>
    <row r="208" spans="1:65" s="2" customFormat="1" ht="21.75" customHeight="1">
      <c r="A208" s="33"/>
      <c r="B208" s="167"/>
      <c r="C208" s="168" t="s">
        <v>499</v>
      </c>
      <c r="D208" s="168" t="s">
        <v>173</v>
      </c>
      <c r="E208" s="169" t="s">
        <v>1767</v>
      </c>
      <c r="F208" s="170" t="s">
        <v>1768</v>
      </c>
      <c r="G208" s="171" t="s">
        <v>297</v>
      </c>
      <c r="H208" s="172">
        <v>4</v>
      </c>
      <c r="I208" s="173"/>
      <c r="J208" s="174">
        <f t="shared" si="50"/>
        <v>0</v>
      </c>
      <c r="K208" s="175"/>
      <c r="L208" s="34"/>
      <c r="M208" s="176" t="s">
        <v>1</v>
      </c>
      <c r="N208" s="177" t="s">
        <v>42</v>
      </c>
      <c r="O208" s="59"/>
      <c r="P208" s="178">
        <f t="shared" si="51"/>
        <v>0</v>
      </c>
      <c r="Q208" s="178">
        <v>0</v>
      </c>
      <c r="R208" s="178">
        <f t="shared" si="52"/>
        <v>0</v>
      </c>
      <c r="S208" s="178">
        <v>0</v>
      </c>
      <c r="T208" s="179">
        <f t="shared" si="5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0" t="s">
        <v>273</v>
      </c>
      <c r="AT208" s="180" t="s">
        <v>173</v>
      </c>
      <c r="AU208" s="180" t="s">
        <v>86</v>
      </c>
      <c r="AY208" s="18" t="s">
        <v>170</v>
      </c>
      <c r="BE208" s="181">
        <f t="shared" si="54"/>
        <v>0</v>
      </c>
      <c r="BF208" s="181">
        <f t="shared" si="55"/>
        <v>0</v>
      </c>
      <c r="BG208" s="181">
        <f t="shared" si="56"/>
        <v>0</v>
      </c>
      <c r="BH208" s="181">
        <f t="shared" si="57"/>
        <v>0</v>
      </c>
      <c r="BI208" s="181">
        <f t="shared" si="58"/>
        <v>0</v>
      </c>
      <c r="BJ208" s="18" t="s">
        <v>84</v>
      </c>
      <c r="BK208" s="181">
        <f t="shared" si="59"/>
        <v>0</v>
      </c>
      <c r="BL208" s="18" t="s">
        <v>273</v>
      </c>
      <c r="BM208" s="180" t="s">
        <v>1769</v>
      </c>
    </row>
    <row r="209" spans="1:65" s="2" customFormat="1" ht="21.75" customHeight="1">
      <c r="A209" s="33"/>
      <c r="B209" s="167"/>
      <c r="C209" s="168" t="s">
        <v>503</v>
      </c>
      <c r="D209" s="168" t="s">
        <v>173</v>
      </c>
      <c r="E209" s="169" t="s">
        <v>1770</v>
      </c>
      <c r="F209" s="170" t="s">
        <v>1771</v>
      </c>
      <c r="G209" s="171" t="s">
        <v>297</v>
      </c>
      <c r="H209" s="172">
        <v>2</v>
      </c>
      <c r="I209" s="173"/>
      <c r="J209" s="174">
        <f t="shared" si="50"/>
        <v>0</v>
      </c>
      <c r="K209" s="175"/>
      <c r="L209" s="34"/>
      <c r="M209" s="176" t="s">
        <v>1</v>
      </c>
      <c r="N209" s="177" t="s">
        <v>42</v>
      </c>
      <c r="O209" s="59"/>
      <c r="P209" s="178">
        <f t="shared" si="51"/>
        <v>0</v>
      </c>
      <c r="Q209" s="178">
        <v>0</v>
      </c>
      <c r="R209" s="178">
        <f t="shared" si="52"/>
        <v>0</v>
      </c>
      <c r="S209" s="178">
        <v>0</v>
      </c>
      <c r="T209" s="179">
        <f t="shared" si="5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0" t="s">
        <v>273</v>
      </c>
      <c r="AT209" s="180" t="s">
        <v>173</v>
      </c>
      <c r="AU209" s="180" t="s">
        <v>86</v>
      </c>
      <c r="AY209" s="18" t="s">
        <v>170</v>
      </c>
      <c r="BE209" s="181">
        <f t="shared" si="54"/>
        <v>0</v>
      </c>
      <c r="BF209" s="181">
        <f t="shared" si="55"/>
        <v>0</v>
      </c>
      <c r="BG209" s="181">
        <f t="shared" si="56"/>
        <v>0</v>
      </c>
      <c r="BH209" s="181">
        <f t="shared" si="57"/>
        <v>0</v>
      </c>
      <c r="BI209" s="181">
        <f t="shared" si="58"/>
        <v>0</v>
      </c>
      <c r="BJ209" s="18" t="s">
        <v>84</v>
      </c>
      <c r="BK209" s="181">
        <f t="shared" si="59"/>
        <v>0</v>
      </c>
      <c r="BL209" s="18" t="s">
        <v>273</v>
      </c>
      <c r="BM209" s="180" t="s">
        <v>1772</v>
      </c>
    </row>
    <row r="210" spans="1:65" s="2" customFormat="1" ht="33" customHeight="1">
      <c r="A210" s="33"/>
      <c r="B210" s="167"/>
      <c r="C210" s="168" t="s">
        <v>507</v>
      </c>
      <c r="D210" s="168" t="s">
        <v>173</v>
      </c>
      <c r="E210" s="169" t="s">
        <v>1773</v>
      </c>
      <c r="F210" s="170" t="s">
        <v>1774</v>
      </c>
      <c r="G210" s="171" t="s">
        <v>297</v>
      </c>
      <c r="H210" s="172">
        <v>4</v>
      </c>
      <c r="I210" s="173"/>
      <c r="J210" s="174">
        <f t="shared" si="50"/>
        <v>0</v>
      </c>
      <c r="K210" s="175"/>
      <c r="L210" s="34"/>
      <c r="M210" s="176" t="s">
        <v>1</v>
      </c>
      <c r="N210" s="177" t="s">
        <v>42</v>
      </c>
      <c r="O210" s="59"/>
      <c r="P210" s="178">
        <f t="shared" si="51"/>
        <v>0</v>
      </c>
      <c r="Q210" s="178">
        <v>0</v>
      </c>
      <c r="R210" s="178">
        <f t="shared" si="52"/>
        <v>0</v>
      </c>
      <c r="S210" s="178">
        <v>0</v>
      </c>
      <c r="T210" s="179">
        <f t="shared" si="5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0" t="s">
        <v>273</v>
      </c>
      <c r="AT210" s="180" t="s">
        <v>173</v>
      </c>
      <c r="AU210" s="180" t="s">
        <v>86</v>
      </c>
      <c r="AY210" s="18" t="s">
        <v>170</v>
      </c>
      <c r="BE210" s="181">
        <f t="shared" si="54"/>
        <v>0</v>
      </c>
      <c r="BF210" s="181">
        <f t="shared" si="55"/>
        <v>0</v>
      </c>
      <c r="BG210" s="181">
        <f t="shared" si="56"/>
        <v>0</v>
      </c>
      <c r="BH210" s="181">
        <f t="shared" si="57"/>
        <v>0</v>
      </c>
      <c r="BI210" s="181">
        <f t="shared" si="58"/>
        <v>0</v>
      </c>
      <c r="BJ210" s="18" t="s">
        <v>84</v>
      </c>
      <c r="BK210" s="181">
        <f t="shared" si="59"/>
        <v>0</v>
      </c>
      <c r="BL210" s="18" t="s">
        <v>273</v>
      </c>
      <c r="BM210" s="180" t="s">
        <v>1775</v>
      </c>
    </row>
    <row r="211" spans="1:65" s="2" customFormat="1" ht="33" customHeight="1">
      <c r="A211" s="33"/>
      <c r="B211" s="167"/>
      <c r="C211" s="168" t="s">
        <v>513</v>
      </c>
      <c r="D211" s="168" t="s">
        <v>173</v>
      </c>
      <c r="E211" s="169" t="s">
        <v>1776</v>
      </c>
      <c r="F211" s="170" t="s">
        <v>1777</v>
      </c>
      <c r="G211" s="171" t="s">
        <v>297</v>
      </c>
      <c r="H211" s="172">
        <v>1</v>
      </c>
      <c r="I211" s="173"/>
      <c r="J211" s="174">
        <f t="shared" si="50"/>
        <v>0</v>
      </c>
      <c r="K211" s="175"/>
      <c r="L211" s="34"/>
      <c r="M211" s="176" t="s">
        <v>1</v>
      </c>
      <c r="N211" s="177" t="s">
        <v>42</v>
      </c>
      <c r="O211" s="59"/>
      <c r="P211" s="178">
        <f t="shared" si="51"/>
        <v>0</v>
      </c>
      <c r="Q211" s="178">
        <v>0</v>
      </c>
      <c r="R211" s="178">
        <f t="shared" si="52"/>
        <v>0</v>
      </c>
      <c r="S211" s="178">
        <v>0</v>
      </c>
      <c r="T211" s="179">
        <f t="shared" si="5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0" t="s">
        <v>273</v>
      </c>
      <c r="AT211" s="180" t="s">
        <v>173</v>
      </c>
      <c r="AU211" s="180" t="s">
        <v>86</v>
      </c>
      <c r="AY211" s="18" t="s">
        <v>170</v>
      </c>
      <c r="BE211" s="181">
        <f t="shared" si="54"/>
        <v>0</v>
      </c>
      <c r="BF211" s="181">
        <f t="shared" si="55"/>
        <v>0</v>
      </c>
      <c r="BG211" s="181">
        <f t="shared" si="56"/>
        <v>0</v>
      </c>
      <c r="BH211" s="181">
        <f t="shared" si="57"/>
        <v>0</v>
      </c>
      <c r="BI211" s="181">
        <f t="shared" si="58"/>
        <v>0</v>
      </c>
      <c r="BJ211" s="18" t="s">
        <v>84</v>
      </c>
      <c r="BK211" s="181">
        <f t="shared" si="59"/>
        <v>0</v>
      </c>
      <c r="BL211" s="18" t="s">
        <v>273</v>
      </c>
      <c r="BM211" s="180" t="s">
        <v>1778</v>
      </c>
    </row>
    <row r="212" spans="1:65" s="2" customFormat="1" ht="21.75" customHeight="1">
      <c r="A212" s="33"/>
      <c r="B212" s="167"/>
      <c r="C212" s="168" t="s">
        <v>518</v>
      </c>
      <c r="D212" s="168" t="s">
        <v>173</v>
      </c>
      <c r="E212" s="169" t="s">
        <v>1779</v>
      </c>
      <c r="F212" s="170" t="s">
        <v>1780</v>
      </c>
      <c r="G212" s="171" t="s">
        <v>297</v>
      </c>
      <c r="H212" s="172">
        <v>1</v>
      </c>
      <c r="I212" s="173"/>
      <c r="J212" s="174">
        <f t="shared" si="50"/>
        <v>0</v>
      </c>
      <c r="K212" s="175"/>
      <c r="L212" s="34"/>
      <c r="M212" s="176" t="s">
        <v>1</v>
      </c>
      <c r="N212" s="177" t="s">
        <v>42</v>
      </c>
      <c r="O212" s="59"/>
      <c r="P212" s="178">
        <f t="shared" si="51"/>
        <v>0</v>
      </c>
      <c r="Q212" s="178">
        <v>0</v>
      </c>
      <c r="R212" s="178">
        <f t="shared" si="52"/>
        <v>0</v>
      </c>
      <c r="S212" s="178">
        <v>0</v>
      </c>
      <c r="T212" s="179">
        <f t="shared" si="5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0" t="s">
        <v>273</v>
      </c>
      <c r="AT212" s="180" t="s">
        <v>173</v>
      </c>
      <c r="AU212" s="180" t="s">
        <v>86</v>
      </c>
      <c r="AY212" s="18" t="s">
        <v>170</v>
      </c>
      <c r="BE212" s="181">
        <f t="shared" si="54"/>
        <v>0</v>
      </c>
      <c r="BF212" s="181">
        <f t="shared" si="55"/>
        <v>0</v>
      </c>
      <c r="BG212" s="181">
        <f t="shared" si="56"/>
        <v>0</v>
      </c>
      <c r="BH212" s="181">
        <f t="shared" si="57"/>
        <v>0</v>
      </c>
      <c r="BI212" s="181">
        <f t="shared" si="58"/>
        <v>0</v>
      </c>
      <c r="BJ212" s="18" t="s">
        <v>84</v>
      </c>
      <c r="BK212" s="181">
        <f t="shared" si="59"/>
        <v>0</v>
      </c>
      <c r="BL212" s="18" t="s">
        <v>273</v>
      </c>
      <c r="BM212" s="180" t="s">
        <v>1781</v>
      </c>
    </row>
    <row r="213" spans="1:65" s="2" customFormat="1" ht="16.5" customHeight="1">
      <c r="A213" s="33"/>
      <c r="B213" s="167"/>
      <c r="C213" s="168" t="s">
        <v>523</v>
      </c>
      <c r="D213" s="168" t="s">
        <v>173</v>
      </c>
      <c r="E213" s="169" t="s">
        <v>1782</v>
      </c>
      <c r="F213" s="170" t="s">
        <v>1783</v>
      </c>
      <c r="G213" s="171" t="s">
        <v>297</v>
      </c>
      <c r="H213" s="172">
        <v>4</v>
      </c>
      <c r="I213" s="173"/>
      <c r="J213" s="174">
        <f t="shared" si="50"/>
        <v>0</v>
      </c>
      <c r="K213" s="175"/>
      <c r="L213" s="34"/>
      <c r="M213" s="176" t="s">
        <v>1</v>
      </c>
      <c r="N213" s="177" t="s">
        <v>42</v>
      </c>
      <c r="O213" s="59"/>
      <c r="P213" s="178">
        <f t="shared" si="51"/>
        <v>0</v>
      </c>
      <c r="Q213" s="178">
        <v>0</v>
      </c>
      <c r="R213" s="178">
        <f t="shared" si="52"/>
        <v>0</v>
      </c>
      <c r="S213" s="178">
        <v>0</v>
      </c>
      <c r="T213" s="179">
        <f t="shared" si="5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0" t="s">
        <v>273</v>
      </c>
      <c r="AT213" s="180" t="s">
        <v>173</v>
      </c>
      <c r="AU213" s="180" t="s">
        <v>86</v>
      </c>
      <c r="AY213" s="18" t="s">
        <v>170</v>
      </c>
      <c r="BE213" s="181">
        <f t="shared" si="54"/>
        <v>0</v>
      </c>
      <c r="BF213" s="181">
        <f t="shared" si="55"/>
        <v>0</v>
      </c>
      <c r="BG213" s="181">
        <f t="shared" si="56"/>
        <v>0</v>
      </c>
      <c r="BH213" s="181">
        <f t="shared" si="57"/>
        <v>0</v>
      </c>
      <c r="BI213" s="181">
        <f t="shared" si="58"/>
        <v>0</v>
      </c>
      <c r="BJ213" s="18" t="s">
        <v>84</v>
      </c>
      <c r="BK213" s="181">
        <f t="shared" si="59"/>
        <v>0</v>
      </c>
      <c r="BL213" s="18" t="s">
        <v>273</v>
      </c>
      <c r="BM213" s="180" t="s">
        <v>1784</v>
      </c>
    </row>
    <row r="214" spans="1:65" s="2" customFormat="1" ht="33" customHeight="1">
      <c r="A214" s="33"/>
      <c r="B214" s="167"/>
      <c r="C214" s="168" t="s">
        <v>529</v>
      </c>
      <c r="D214" s="168" t="s">
        <v>173</v>
      </c>
      <c r="E214" s="169" t="s">
        <v>1785</v>
      </c>
      <c r="F214" s="170" t="s">
        <v>1786</v>
      </c>
      <c r="G214" s="171" t="s">
        <v>190</v>
      </c>
      <c r="H214" s="172">
        <v>5.3999999999999999E-2</v>
      </c>
      <c r="I214" s="173"/>
      <c r="J214" s="174">
        <f t="shared" si="50"/>
        <v>0</v>
      </c>
      <c r="K214" s="175"/>
      <c r="L214" s="34"/>
      <c r="M214" s="176" t="s">
        <v>1</v>
      </c>
      <c r="N214" s="177" t="s">
        <v>42</v>
      </c>
      <c r="O214" s="59"/>
      <c r="P214" s="178">
        <f t="shared" si="51"/>
        <v>0</v>
      </c>
      <c r="Q214" s="178">
        <v>0</v>
      </c>
      <c r="R214" s="178">
        <f t="shared" si="52"/>
        <v>0</v>
      </c>
      <c r="S214" s="178">
        <v>0</v>
      </c>
      <c r="T214" s="179">
        <f t="shared" si="5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0" t="s">
        <v>273</v>
      </c>
      <c r="AT214" s="180" t="s">
        <v>173</v>
      </c>
      <c r="AU214" s="180" t="s">
        <v>86</v>
      </c>
      <c r="AY214" s="18" t="s">
        <v>170</v>
      </c>
      <c r="BE214" s="181">
        <f t="shared" si="54"/>
        <v>0</v>
      </c>
      <c r="BF214" s="181">
        <f t="shared" si="55"/>
        <v>0</v>
      </c>
      <c r="BG214" s="181">
        <f t="shared" si="56"/>
        <v>0</v>
      </c>
      <c r="BH214" s="181">
        <f t="shared" si="57"/>
        <v>0</v>
      </c>
      <c r="BI214" s="181">
        <f t="shared" si="58"/>
        <v>0</v>
      </c>
      <c r="BJ214" s="18" t="s">
        <v>84</v>
      </c>
      <c r="BK214" s="181">
        <f t="shared" si="59"/>
        <v>0</v>
      </c>
      <c r="BL214" s="18" t="s">
        <v>273</v>
      </c>
      <c r="BM214" s="180" t="s">
        <v>1787</v>
      </c>
    </row>
    <row r="215" spans="1:65" s="12" customFormat="1" ht="22.8" customHeight="1">
      <c r="B215" s="154"/>
      <c r="D215" s="155" t="s">
        <v>76</v>
      </c>
      <c r="E215" s="165" t="s">
        <v>1788</v>
      </c>
      <c r="F215" s="165" t="s">
        <v>1789</v>
      </c>
      <c r="I215" s="157"/>
      <c r="J215" s="166">
        <f>BK215</f>
        <v>0</v>
      </c>
      <c r="L215" s="154"/>
      <c r="M215" s="159"/>
      <c r="N215" s="160"/>
      <c r="O215" s="160"/>
      <c r="P215" s="161">
        <f>SUM(P216:P242)</f>
        <v>0</v>
      </c>
      <c r="Q215" s="160"/>
      <c r="R215" s="161">
        <f>SUM(R216:R242)</f>
        <v>0</v>
      </c>
      <c r="S215" s="160"/>
      <c r="T215" s="162">
        <f>SUM(T216:T242)</f>
        <v>0</v>
      </c>
      <c r="AR215" s="155" t="s">
        <v>86</v>
      </c>
      <c r="AT215" s="163" t="s">
        <v>76</v>
      </c>
      <c r="AU215" s="163" t="s">
        <v>84</v>
      </c>
      <c r="AY215" s="155" t="s">
        <v>170</v>
      </c>
      <c r="BK215" s="164">
        <f>SUM(BK216:BK242)</f>
        <v>0</v>
      </c>
    </row>
    <row r="216" spans="1:65" s="2" customFormat="1" ht="44.25" customHeight="1">
      <c r="A216" s="33"/>
      <c r="B216" s="167"/>
      <c r="C216" s="168" t="s">
        <v>535</v>
      </c>
      <c r="D216" s="168" t="s">
        <v>173</v>
      </c>
      <c r="E216" s="169" t="s">
        <v>1790</v>
      </c>
      <c r="F216" s="170" t="s">
        <v>1791</v>
      </c>
      <c r="G216" s="171" t="s">
        <v>297</v>
      </c>
      <c r="H216" s="172">
        <v>1</v>
      </c>
      <c r="I216" s="173"/>
      <c r="J216" s="174">
        <f t="shared" ref="J216:J242" si="60">ROUND(I216*H216,2)</f>
        <v>0</v>
      </c>
      <c r="K216" s="175"/>
      <c r="L216" s="34"/>
      <c r="M216" s="176" t="s">
        <v>1</v>
      </c>
      <c r="N216" s="177" t="s">
        <v>42</v>
      </c>
      <c r="O216" s="59"/>
      <c r="P216" s="178">
        <f t="shared" ref="P216:P242" si="61">O216*H216</f>
        <v>0</v>
      </c>
      <c r="Q216" s="178">
        <v>0</v>
      </c>
      <c r="R216" s="178">
        <f t="shared" ref="R216:R242" si="62">Q216*H216</f>
        <v>0</v>
      </c>
      <c r="S216" s="178">
        <v>0</v>
      </c>
      <c r="T216" s="179">
        <f t="shared" ref="T216:T242" si="63"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0" t="s">
        <v>273</v>
      </c>
      <c r="AT216" s="180" t="s">
        <v>173</v>
      </c>
      <c r="AU216" s="180" t="s">
        <v>86</v>
      </c>
      <c r="AY216" s="18" t="s">
        <v>170</v>
      </c>
      <c r="BE216" s="181">
        <f t="shared" ref="BE216:BE242" si="64">IF(N216="základní",J216,0)</f>
        <v>0</v>
      </c>
      <c r="BF216" s="181">
        <f t="shared" ref="BF216:BF242" si="65">IF(N216="snížená",J216,0)</f>
        <v>0</v>
      </c>
      <c r="BG216" s="181">
        <f t="shared" ref="BG216:BG242" si="66">IF(N216="zákl. přenesená",J216,0)</f>
        <v>0</v>
      </c>
      <c r="BH216" s="181">
        <f t="shared" ref="BH216:BH242" si="67">IF(N216="sníž. přenesená",J216,0)</f>
        <v>0</v>
      </c>
      <c r="BI216" s="181">
        <f t="shared" ref="BI216:BI242" si="68">IF(N216="nulová",J216,0)</f>
        <v>0</v>
      </c>
      <c r="BJ216" s="18" t="s">
        <v>84</v>
      </c>
      <c r="BK216" s="181">
        <f t="shared" ref="BK216:BK242" si="69">ROUND(I216*H216,2)</f>
        <v>0</v>
      </c>
      <c r="BL216" s="18" t="s">
        <v>273</v>
      </c>
      <c r="BM216" s="180" t="s">
        <v>1792</v>
      </c>
    </row>
    <row r="217" spans="1:65" s="2" customFormat="1" ht="44.25" customHeight="1">
      <c r="A217" s="33"/>
      <c r="B217" s="167"/>
      <c r="C217" s="168" t="s">
        <v>539</v>
      </c>
      <c r="D217" s="168" t="s">
        <v>173</v>
      </c>
      <c r="E217" s="169" t="s">
        <v>1793</v>
      </c>
      <c r="F217" s="170" t="s">
        <v>1794</v>
      </c>
      <c r="G217" s="171" t="s">
        <v>297</v>
      </c>
      <c r="H217" s="172">
        <v>2</v>
      </c>
      <c r="I217" s="173"/>
      <c r="J217" s="174">
        <f t="shared" si="60"/>
        <v>0</v>
      </c>
      <c r="K217" s="175"/>
      <c r="L217" s="34"/>
      <c r="M217" s="176" t="s">
        <v>1</v>
      </c>
      <c r="N217" s="177" t="s">
        <v>42</v>
      </c>
      <c r="O217" s="59"/>
      <c r="P217" s="178">
        <f t="shared" si="61"/>
        <v>0</v>
      </c>
      <c r="Q217" s="178">
        <v>0</v>
      </c>
      <c r="R217" s="178">
        <f t="shared" si="62"/>
        <v>0</v>
      </c>
      <c r="S217" s="178">
        <v>0</v>
      </c>
      <c r="T217" s="179">
        <f t="shared" si="6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0" t="s">
        <v>273</v>
      </c>
      <c r="AT217" s="180" t="s">
        <v>173</v>
      </c>
      <c r="AU217" s="180" t="s">
        <v>86</v>
      </c>
      <c r="AY217" s="18" t="s">
        <v>170</v>
      </c>
      <c r="BE217" s="181">
        <f t="shared" si="64"/>
        <v>0</v>
      </c>
      <c r="BF217" s="181">
        <f t="shared" si="65"/>
        <v>0</v>
      </c>
      <c r="BG217" s="181">
        <f t="shared" si="66"/>
        <v>0</v>
      </c>
      <c r="BH217" s="181">
        <f t="shared" si="67"/>
        <v>0</v>
      </c>
      <c r="BI217" s="181">
        <f t="shared" si="68"/>
        <v>0</v>
      </c>
      <c r="BJ217" s="18" t="s">
        <v>84</v>
      </c>
      <c r="BK217" s="181">
        <f t="shared" si="69"/>
        <v>0</v>
      </c>
      <c r="BL217" s="18" t="s">
        <v>273</v>
      </c>
      <c r="BM217" s="180" t="s">
        <v>1795</v>
      </c>
    </row>
    <row r="218" spans="1:65" s="2" customFormat="1" ht="44.25" customHeight="1">
      <c r="A218" s="33"/>
      <c r="B218" s="167"/>
      <c r="C218" s="168" t="s">
        <v>545</v>
      </c>
      <c r="D218" s="168" t="s">
        <v>173</v>
      </c>
      <c r="E218" s="169" t="s">
        <v>1796</v>
      </c>
      <c r="F218" s="170" t="s">
        <v>1797</v>
      </c>
      <c r="G218" s="171" t="s">
        <v>297</v>
      </c>
      <c r="H218" s="172">
        <v>1</v>
      </c>
      <c r="I218" s="173"/>
      <c r="J218" s="174">
        <f t="shared" si="60"/>
        <v>0</v>
      </c>
      <c r="K218" s="175"/>
      <c r="L218" s="34"/>
      <c r="M218" s="176" t="s">
        <v>1</v>
      </c>
      <c r="N218" s="177" t="s">
        <v>42</v>
      </c>
      <c r="O218" s="59"/>
      <c r="P218" s="178">
        <f t="shared" si="61"/>
        <v>0</v>
      </c>
      <c r="Q218" s="178">
        <v>0</v>
      </c>
      <c r="R218" s="178">
        <f t="shared" si="62"/>
        <v>0</v>
      </c>
      <c r="S218" s="178">
        <v>0</v>
      </c>
      <c r="T218" s="179">
        <f t="shared" si="6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0" t="s">
        <v>273</v>
      </c>
      <c r="AT218" s="180" t="s">
        <v>173</v>
      </c>
      <c r="AU218" s="180" t="s">
        <v>86</v>
      </c>
      <c r="AY218" s="18" t="s">
        <v>170</v>
      </c>
      <c r="BE218" s="181">
        <f t="shared" si="64"/>
        <v>0</v>
      </c>
      <c r="BF218" s="181">
        <f t="shared" si="65"/>
        <v>0</v>
      </c>
      <c r="BG218" s="181">
        <f t="shared" si="66"/>
        <v>0</v>
      </c>
      <c r="BH218" s="181">
        <f t="shared" si="67"/>
        <v>0</v>
      </c>
      <c r="BI218" s="181">
        <f t="shared" si="68"/>
        <v>0</v>
      </c>
      <c r="BJ218" s="18" t="s">
        <v>84</v>
      </c>
      <c r="BK218" s="181">
        <f t="shared" si="69"/>
        <v>0</v>
      </c>
      <c r="BL218" s="18" t="s">
        <v>273</v>
      </c>
      <c r="BM218" s="180" t="s">
        <v>1798</v>
      </c>
    </row>
    <row r="219" spans="1:65" s="2" customFormat="1" ht="44.25" customHeight="1">
      <c r="A219" s="33"/>
      <c r="B219" s="167"/>
      <c r="C219" s="168" t="s">
        <v>551</v>
      </c>
      <c r="D219" s="168" t="s">
        <v>173</v>
      </c>
      <c r="E219" s="169" t="s">
        <v>1799</v>
      </c>
      <c r="F219" s="170" t="s">
        <v>1800</v>
      </c>
      <c r="G219" s="171" t="s">
        <v>297</v>
      </c>
      <c r="H219" s="172">
        <v>2</v>
      </c>
      <c r="I219" s="173"/>
      <c r="J219" s="174">
        <f t="shared" si="60"/>
        <v>0</v>
      </c>
      <c r="K219" s="175"/>
      <c r="L219" s="34"/>
      <c r="M219" s="176" t="s">
        <v>1</v>
      </c>
      <c r="N219" s="177" t="s">
        <v>42</v>
      </c>
      <c r="O219" s="59"/>
      <c r="P219" s="178">
        <f t="shared" si="61"/>
        <v>0</v>
      </c>
      <c r="Q219" s="178">
        <v>0</v>
      </c>
      <c r="R219" s="178">
        <f t="shared" si="62"/>
        <v>0</v>
      </c>
      <c r="S219" s="178">
        <v>0</v>
      </c>
      <c r="T219" s="179">
        <f t="shared" si="6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0" t="s">
        <v>273</v>
      </c>
      <c r="AT219" s="180" t="s">
        <v>173</v>
      </c>
      <c r="AU219" s="180" t="s">
        <v>86</v>
      </c>
      <c r="AY219" s="18" t="s">
        <v>170</v>
      </c>
      <c r="BE219" s="181">
        <f t="shared" si="64"/>
        <v>0</v>
      </c>
      <c r="BF219" s="181">
        <f t="shared" si="65"/>
        <v>0</v>
      </c>
      <c r="BG219" s="181">
        <f t="shared" si="66"/>
        <v>0</v>
      </c>
      <c r="BH219" s="181">
        <f t="shared" si="67"/>
        <v>0</v>
      </c>
      <c r="BI219" s="181">
        <f t="shared" si="68"/>
        <v>0</v>
      </c>
      <c r="BJ219" s="18" t="s">
        <v>84</v>
      </c>
      <c r="BK219" s="181">
        <f t="shared" si="69"/>
        <v>0</v>
      </c>
      <c r="BL219" s="18" t="s">
        <v>273</v>
      </c>
      <c r="BM219" s="180" t="s">
        <v>1801</v>
      </c>
    </row>
    <row r="220" spans="1:65" s="2" customFormat="1" ht="44.25" customHeight="1">
      <c r="A220" s="33"/>
      <c r="B220" s="167"/>
      <c r="C220" s="168" t="s">
        <v>556</v>
      </c>
      <c r="D220" s="168" t="s">
        <v>173</v>
      </c>
      <c r="E220" s="169" t="s">
        <v>1802</v>
      </c>
      <c r="F220" s="170" t="s">
        <v>1803</v>
      </c>
      <c r="G220" s="171" t="s">
        <v>297</v>
      </c>
      <c r="H220" s="172">
        <v>6</v>
      </c>
      <c r="I220" s="173"/>
      <c r="J220" s="174">
        <f t="shared" si="60"/>
        <v>0</v>
      </c>
      <c r="K220" s="175"/>
      <c r="L220" s="34"/>
      <c r="M220" s="176" t="s">
        <v>1</v>
      </c>
      <c r="N220" s="177" t="s">
        <v>42</v>
      </c>
      <c r="O220" s="59"/>
      <c r="P220" s="178">
        <f t="shared" si="61"/>
        <v>0</v>
      </c>
      <c r="Q220" s="178">
        <v>0</v>
      </c>
      <c r="R220" s="178">
        <f t="shared" si="62"/>
        <v>0</v>
      </c>
      <c r="S220" s="178">
        <v>0</v>
      </c>
      <c r="T220" s="179">
        <f t="shared" si="6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0" t="s">
        <v>273</v>
      </c>
      <c r="AT220" s="180" t="s">
        <v>173</v>
      </c>
      <c r="AU220" s="180" t="s">
        <v>86</v>
      </c>
      <c r="AY220" s="18" t="s">
        <v>170</v>
      </c>
      <c r="BE220" s="181">
        <f t="shared" si="64"/>
        <v>0</v>
      </c>
      <c r="BF220" s="181">
        <f t="shared" si="65"/>
        <v>0</v>
      </c>
      <c r="BG220" s="181">
        <f t="shared" si="66"/>
        <v>0</v>
      </c>
      <c r="BH220" s="181">
        <f t="shared" si="67"/>
        <v>0</v>
      </c>
      <c r="BI220" s="181">
        <f t="shared" si="68"/>
        <v>0</v>
      </c>
      <c r="BJ220" s="18" t="s">
        <v>84</v>
      </c>
      <c r="BK220" s="181">
        <f t="shared" si="69"/>
        <v>0</v>
      </c>
      <c r="BL220" s="18" t="s">
        <v>273</v>
      </c>
      <c r="BM220" s="180" t="s">
        <v>1804</v>
      </c>
    </row>
    <row r="221" spans="1:65" s="2" customFormat="1" ht="44.25" customHeight="1">
      <c r="A221" s="33"/>
      <c r="B221" s="167"/>
      <c r="C221" s="168" t="s">
        <v>560</v>
      </c>
      <c r="D221" s="168" t="s">
        <v>173</v>
      </c>
      <c r="E221" s="169" t="s">
        <v>1805</v>
      </c>
      <c r="F221" s="170" t="s">
        <v>1806</v>
      </c>
      <c r="G221" s="171" t="s">
        <v>297</v>
      </c>
      <c r="H221" s="172">
        <v>1</v>
      </c>
      <c r="I221" s="173"/>
      <c r="J221" s="174">
        <f t="shared" si="60"/>
        <v>0</v>
      </c>
      <c r="K221" s="175"/>
      <c r="L221" s="34"/>
      <c r="M221" s="176" t="s">
        <v>1</v>
      </c>
      <c r="N221" s="177" t="s">
        <v>42</v>
      </c>
      <c r="O221" s="59"/>
      <c r="P221" s="178">
        <f t="shared" si="61"/>
        <v>0</v>
      </c>
      <c r="Q221" s="178">
        <v>0</v>
      </c>
      <c r="R221" s="178">
        <f t="shared" si="62"/>
        <v>0</v>
      </c>
      <c r="S221" s="178">
        <v>0</v>
      </c>
      <c r="T221" s="179">
        <f t="shared" si="6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0" t="s">
        <v>273</v>
      </c>
      <c r="AT221" s="180" t="s">
        <v>173</v>
      </c>
      <c r="AU221" s="180" t="s">
        <v>86</v>
      </c>
      <c r="AY221" s="18" t="s">
        <v>170</v>
      </c>
      <c r="BE221" s="181">
        <f t="shared" si="64"/>
        <v>0</v>
      </c>
      <c r="BF221" s="181">
        <f t="shared" si="65"/>
        <v>0</v>
      </c>
      <c r="BG221" s="181">
        <f t="shared" si="66"/>
        <v>0</v>
      </c>
      <c r="BH221" s="181">
        <f t="shared" si="67"/>
        <v>0</v>
      </c>
      <c r="BI221" s="181">
        <f t="shared" si="68"/>
        <v>0</v>
      </c>
      <c r="BJ221" s="18" t="s">
        <v>84</v>
      </c>
      <c r="BK221" s="181">
        <f t="shared" si="69"/>
        <v>0</v>
      </c>
      <c r="BL221" s="18" t="s">
        <v>273</v>
      </c>
      <c r="BM221" s="180" t="s">
        <v>1807</v>
      </c>
    </row>
    <row r="222" spans="1:65" s="2" customFormat="1" ht="44.25" customHeight="1">
      <c r="A222" s="33"/>
      <c r="B222" s="167"/>
      <c r="C222" s="168" t="s">
        <v>564</v>
      </c>
      <c r="D222" s="168" t="s">
        <v>173</v>
      </c>
      <c r="E222" s="169" t="s">
        <v>1808</v>
      </c>
      <c r="F222" s="170" t="s">
        <v>1809</v>
      </c>
      <c r="G222" s="171" t="s">
        <v>297</v>
      </c>
      <c r="H222" s="172">
        <v>1</v>
      </c>
      <c r="I222" s="173"/>
      <c r="J222" s="174">
        <f t="shared" si="60"/>
        <v>0</v>
      </c>
      <c r="K222" s="175"/>
      <c r="L222" s="34"/>
      <c r="M222" s="176" t="s">
        <v>1</v>
      </c>
      <c r="N222" s="177" t="s">
        <v>42</v>
      </c>
      <c r="O222" s="59"/>
      <c r="P222" s="178">
        <f t="shared" si="61"/>
        <v>0</v>
      </c>
      <c r="Q222" s="178">
        <v>0</v>
      </c>
      <c r="R222" s="178">
        <f t="shared" si="62"/>
        <v>0</v>
      </c>
      <c r="S222" s="178">
        <v>0</v>
      </c>
      <c r="T222" s="179">
        <f t="shared" si="6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0" t="s">
        <v>273</v>
      </c>
      <c r="AT222" s="180" t="s">
        <v>173</v>
      </c>
      <c r="AU222" s="180" t="s">
        <v>86</v>
      </c>
      <c r="AY222" s="18" t="s">
        <v>170</v>
      </c>
      <c r="BE222" s="181">
        <f t="shared" si="64"/>
        <v>0</v>
      </c>
      <c r="BF222" s="181">
        <f t="shared" si="65"/>
        <v>0</v>
      </c>
      <c r="BG222" s="181">
        <f t="shared" si="66"/>
        <v>0</v>
      </c>
      <c r="BH222" s="181">
        <f t="shared" si="67"/>
        <v>0</v>
      </c>
      <c r="BI222" s="181">
        <f t="shared" si="68"/>
        <v>0</v>
      </c>
      <c r="BJ222" s="18" t="s">
        <v>84</v>
      </c>
      <c r="BK222" s="181">
        <f t="shared" si="69"/>
        <v>0</v>
      </c>
      <c r="BL222" s="18" t="s">
        <v>273</v>
      </c>
      <c r="BM222" s="180" t="s">
        <v>1810</v>
      </c>
    </row>
    <row r="223" spans="1:65" s="2" customFormat="1" ht="44.25" customHeight="1">
      <c r="A223" s="33"/>
      <c r="B223" s="167"/>
      <c r="C223" s="168" t="s">
        <v>568</v>
      </c>
      <c r="D223" s="168" t="s">
        <v>173</v>
      </c>
      <c r="E223" s="169" t="s">
        <v>1811</v>
      </c>
      <c r="F223" s="170" t="s">
        <v>1812</v>
      </c>
      <c r="G223" s="171" t="s">
        <v>297</v>
      </c>
      <c r="H223" s="172">
        <v>1</v>
      </c>
      <c r="I223" s="173"/>
      <c r="J223" s="174">
        <f t="shared" si="60"/>
        <v>0</v>
      </c>
      <c r="K223" s="175"/>
      <c r="L223" s="34"/>
      <c r="M223" s="176" t="s">
        <v>1</v>
      </c>
      <c r="N223" s="177" t="s">
        <v>42</v>
      </c>
      <c r="O223" s="59"/>
      <c r="P223" s="178">
        <f t="shared" si="61"/>
        <v>0</v>
      </c>
      <c r="Q223" s="178">
        <v>0</v>
      </c>
      <c r="R223" s="178">
        <f t="shared" si="62"/>
        <v>0</v>
      </c>
      <c r="S223" s="178">
        <v>0</v>
      </c>
      <c r="T223" s="179">
        <f t="shared" si="6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0" t="s">
        <v>273</v>
      </c>
      <c r="AT223" s="180" t="s">
        <v>173</v>
      </c>
      <c r="AU223" s="180" t="s">
        <v>86</v>
      </c>
      <c r="AY223" s="18" t="s">
        <v>170</v>
      </c>
      <c r="BE223" s="181">
        <f t="shared" si="64"/>
        <v>0</v>
      </c>
      <c r="BF223" s="181">
        <f t="shared" si="65"/>
        <v>0</v>
      </c>
      <c r="BG223" s="181">
        <f t="shared" si="66"/>
        <v>0</v>
      </c>
      <c r="BH223" s="181">
        <f t="shared" si="67"/>
        <v>0</v>
      </c>
      <c r="BI223" s="181">
        <f t="shared" si="68"/>
        <v>0</v>
      </c>
      <c r="BJ223" s="18" t="s">
        <v>84</v>
      </c>
      <c r="BK223" s="181">
        <f t="shared" si="69"/>
        <v>0</v>
      </c>
      <c r="BL223" s="18" t="s">
        <v>273</v>
      </c>
      <c r="BM223" s="180" t="s">
        <v>1813</v>
      </c>
    </row>
    <row r="224" spans="1:65" s="2" customFormat="1" ht="44.25" customHeight="1">
      <c r="A224" s="33"/>
      <c r="B224" s="167"/>
      <c r="C224" s="168" t="s">
        <v>572</v>
      </c>
      <c r="D224" s="168" t="s">
        <v>173</v>
      </c>
      <c r="E224" s="169" t="s">
        <v>1814</v>
      </c>
      <c r="F224" s="170" t="s">
        <v>1815</v>
      </c>
      <c r="G224" s="171" t="s">
        <v>297</v>
      </c>
      <c r="H224" s="172">
        <v>1</v>
      </c>
      <c r="I224" s="173"/>
      <c r="J224" s="174">
        <f t="shared" si="60"/>
        <v>0</v>
      </c>
      <c r="K224" s="175"/>
      <c r="L224" s="34"/>
      <c r="M224" s="176" t="s">
        <v>1</v>
      </c>
      <c r="N224" s="177" t="s">
        <v>42</v>
      </c>
      <c r="O224" s="59"/>
      <c r="P224" s="178">
        <f t="shared" si="61"/>
        <v>0</v>
      </c>
      <c r="Q224" s="178">
        <v>0</v>
      </c>
      <c r="R224" s="178">
        <f t="shared" si="62"/>
        <v>0</v>
      </c>
      <c r="S224" s="178">
        <v>0</v>
      </c>
      <c r="T224" s="179">
        <f t="shared" si="6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0" t="s">
        <v>273</v>
      </c>
      <c r="AT224" s="180" t="s">
        <v>173</v>
      </c>
      <c r="AU224" s="180" t="s">
        <v>86</v>
      </c>
      <c r="AY224" s="18" t="s">
        <v>170</v>
      </c>
      <c r="BE224" s="181">
        <f t="shared" si="64"/>
        <v>0</v>
      </c>
      <c r="BF224" s="181">
        <f t="shared" si="65"/>
        <v>0</v>
      </c>
      <c r="BG224" s="181">
        <f t="shared" si="66"/>
        <v>0</v>
      </c>
      <c r="BH224" s="181">
        <f t="shared" si="67"/>
        <v>0</v>
      </c>
      <c r="BI224" s="181">
        <f t="shared" si="68"/>
        <v>0</v>
      </c>
      <c r="BJ224" s="18" t="s">
        <v>84</v>
      </c>
      <c r="BK224" s="181">
        <f t="shared" si="69"/>
        <v>0</v>
      </c>
      <c r="BL224" s="18" t="s">
        <v>273</v>
      </c>
      <c r="BM224" s="180" t="s">
        <v>1816</v>
      </c>
    </row>
    <row r="225" spans="1:65" s="2" customFormat="1" ht="44.25" customHeight="1">
      <c r="A225" s="33"/>
      <c r="B225" s="167"/>
      <c r="C225" s="168" t="s">
        <v>576</v>
      </c>
      <c r="D225" s="168" t="s">
        <v>173</v>
      </c>
      <c r="E225" s="169" t="s">
        <v>1817</v>
      </c>
      <c r="F225" s="170" t="s">
        <v>1818</v>
      </c>
      <c r="G225" s="171" t="s">
        <v>297</v>
      </c>
      <c r="H225" s="172">
        <v>1</v>
      </c>
      <c r="I225" s="173"/>
      <c r="J225" s="174">
        <f t="shared" si="60"/>
        <v>0</v>
      </c>
      <c r="K225" s="175"/>
      <c r="L225" s="34"/>
      <c r="M225" s="176" t="s">
        <v>1</v>
      </c>
      <c r="N225" s="177" t="s">
        <v>42</v>
      </c>
      <c r="O225" s="59"/>
      <c r="P225" s="178">
        <f t="shared" si="61"/>
        <v>0</v>
      </c>
      <c r="Q225" s="178">
        <v>0</v>
      </c>
      <c r="R225" s="178">
        <f t="shared" si="62"/>
        <v>0</v>
      </c>
      <c r="S225" s="178">
        <v>0</v>
      </c>
      <c r="T225" s="179">
        <f t="shared" si="6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0" t="s">
        <v>273</v>
      </c>
      <c r="AT225" s="180" t="s">
        <v>173</v>
      </c>
      <c r="AU225" s="180" t="s">
        <v>86</v>
      </c>
      <c r="AY225" s="18" t="s">
        <v>170</v>
      </c>
      <c r="BE225" s="181">
        <f t="shared" si="64"/>
        <v>0</v>
      </c>
      <c r="BF225" s="181">
        <f t="shared" si="65"/>
        <v>0</v>
      </c>
      <c r="BG225" s="181">
        <f t="shared" si="66"/>
        <v>0</v>
      </c>
      <c r="BH225" s="181">
        <f t="shared" si="67"/>
        <v>0</v>
      </c>
      <c r="BI225" s="181">
        <f t="shared" si="68"/>
        <v>0</v>
      </c>
      <c r="BJ225" s="18" t="s">
        <v>84</v>
      </c>
      <c r="BK225" s="181">
        <f t="shared" si="69"/>
        <v>0</v>
      </c>
      <c r="BL225" s="18" t="s">
        <v>273</v>
      </c>
      <c r="BM225" s="180" t="s">
        <v>1819</v>
      </c>
    </row>
    <row r="226" spans="1:65" s="2" customFormat="1" ht="44.25" customHeight="1">
      <c r="A226" s="33"/>
      <c r="B226" s="167"/>
      <c r="C226" s="168" t="s">
        <v>580</v>
      </c>
      <c r="D226" s="168" t="s">
        <v>173</v>
      </c>
      <c r="E226" s="169" t="s">
        <v>1820</v>
      </c>
      <c r="F226" s="170" t="s">
        <v>1821</v>
      </c>
      <c r="G226" s="171" t="s">
        <v>297</v>
      </c>
      <c r="H226" s="172">
        <v>3</v>
      </c>
      <c r="I226" s="173"/>
      <c r="J226" s="174">
        <f t="shared" si="60"/>
        <v>0</v>
      </c>
      <c r="K226" s="175"/>
      <c r="L226" s="34"/>
      <c r="M226" s="176" t="s">
        <v>1</v>
      </c>
      <c r="N226" s="177" t="s">
        <v>42</v>
      </c>
      <c r="O226" s="59"/>
      <c r="P226" s="178">
        <f t="shared" si="61"/>
        <v>0</v>
      </c>
      <c r="Q226" s="178">
        <v>0</v>
      </c>
      <c r="R226" s="178">
        <f t="shared" si="62"/>
        <v>0</v>
      </c>
      <c r="S226" s="178">
        <v>0</v>
      </c>
      <c r="T226" s="179">
        <f t="shared" si="6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0" t="s">
        <v>273</v>
      </c>
      <c r="AT226" s="180" t="s">
        <v>173</v>
      </c>
      <c r="AU226" s="180" t="s">
        <v>86</v>
      </c>
      <c r="AY226" s="18" t="s">
        <v>170</v>
      </c>
      <c r="BE226" s="181">
        <f t="shared" si="64"/>
        <v>0</v>
      </c>
      <c r="BF226" s="181">
        <f t="shared" si="65"/>
        <v>0</v>
      </c>
      <c r="BG226" s="181">
        <f t="shared" si="66"/>
        <v>0</v>
      </c>
      <c r="BH226" s="181">
        <f t="shared" si="67"/>
        <v>0</v>
      </c>
      <c r="BI226" s="181">
        <f t="shared" si="68"/>
        <v>0</v>
      </c>
      <c r="BJ226" s="18" t="s">
        <v>84</v>
      </c>
      <c r="BK226" s="181">
        <f t="shared" si="69"/>
        <v>0</v>
      </c>
      <c r="BL226" s="18" t="s">
        <v>273</v>
      </c>
      <c r="BM226" s="180" t="s">
        <v>1822</v>
      </c>
    </row>
    <row r="227" spans="1:65" s="2" customFormat="1" ht="44.25" customHeight="1">
      <c r="A227" s="33"/>
      <c r="B227" s="167"/>
      <c r="C227" s="168" t="s">
        <v>584</v>
      </c>
      <c r="D227" s="168" t="s">
        <v>173</v>
      </c>
      <c r="E227" s="169" t="s">
        <v>1823</v>
      </c>
      <c r="F227" s="170" t="s">
        <v>1824</v>
      </c>
      <c r="G227" s="171" t="s">
        <v>297</v>
      </c>
      <c r="H227" s="172">
        <v>1</v>
      </c>
      <c r="I227" s="173"/>
      <c r="J227" s="174">
        <f t="shared" si="60"/>
        <v>0</v>
      </c>
      <c r="K227" s="175"/>
      <c r="L227" s="34"/>
      <c r="M227" s="176" t="s">
        <v>1</v>
      </c>
      <c r="N227" s="177" t="s">
        <v>42</v>
      </c>
      <c r="O227" s="59"/>
      <c r="P227" s="178">
        <f t="shared" si="61"/>
        <v>0</v>
      </c>
      <c r="Q227" s="178">
        <v>0</v>
      </c>
      <c r="R227" s="178">
        <f t="shared" si="62"/>
        <v>0</v>
      </c>
      <c r="S227" s="178">
        <v>0</v>
      </c>
      <c r="T227" s="179">
        <f t="shared" si="6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0" t="s">
        <v>273</v>
      </c>
      <c r="AT227" s="180" t="s">
        <v>173</v>
      </c>
      <c r="AU227" s="180" t="s">
        <v>86</v>
      </c>
      <c r="AY227" s="18" t="s">
        <v>170</v>
      </c>
      <c r="BE227" s="181">
        <f t="shared" si="64"/>
        <v>0</v>
      </c>
      <c r="BF227" s="181">
        <f t="shared" si="65"/>
        <v>0</v>
      </c>
      <c r="BG227" s="181">
        <f t="shared" si="66"/>
        <v>0</v>
      </c>
      <c r="BH227" s="181">
        <f t="shared" si="67"/>
        <v>0</v>
      </c>
      <c r="BI227" s="181">
        <f t="shared" si="68"/>
        <v>0</v>
      </c>
      <c r="BJ227" s="18" t="s">
        <v>84</v>
      </c>
      <c r="BK227" s="181">
        <f t="shared" si="69"/>
        <v>0</v>
      </c>
      <c r="BL227" s="18" t="s">
        <v>273</v>
      </c>
      <c r="BM227" s="180" t="s">
        <v>1825</v>
      </c>
    </row>
    <row r="228" spans="1:65" s="2" customFormat="1" ht="44.25" customHeight="1">
      <c r="A228" s="33"/>
      <c r="B228" s="167"/>
      <c r="C228" s="168" t="s">
        <v>588</v>
      </c>
      <c r="D228" s="168" t="s">
        <v>173</v>
      </c>
      <c r="E228" s="169" t="s">
        <v>1826</v>
      </c>
      <c r="F228" s="170" t="s">
        <v>1827</v>
      </c>
      <c r="G228" s="171" t="s">
        <v>297</v>
      </c>
      <c r="H228" s="172">
        <v>1</v>
      </c>
      <c r="I228" s="173"/>
      <c r="J228" s="174">
        <f t="shared" si="60"/>
        <v>0</v>
      </c>
      <c r="K228" s="175"/>
      <c r="L228" s="34"/>
      <c r="M228" s="176" t="s">
        <v>1</v>
      </c>
      <c r="N228" s="177" t="s">
        <v>42</v>
      </c>
      <c r="O228" s="59"/>
      <c r="P228" s="178">
        <f t="shared" si="61"/>
        <v>0</v>
      </c>
      <c r="Q228" s="178">
        <v>0</v>
      </c>
      <c r="R228" s="178">
        <f t="shared" si="62"/>
        <v>0</v>
      </c>
      <c r="S228" s="178">
        <v>0</v>
      </c>
      <c r="T228" s="179">
        <f t="shared" si="6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0" t="s">
        <v>273</v>
      </c>
      <c r="AT228" s="180" t="s">
        <v>173</v>
      </c>
      <c r="AU228" s="180" t="s">
        <v>86</v>
      </c>
      <c r="AY228" s="18" t="s">
        <v>170</v>
      </c>
      <c r="BE228" s="181">
        <f t="shared" si="64"/>
        <v>0</v>
      </c>
      <c r="BF228" s="181">
        <f t="shared" si="65"/>
        <v>0</v>
      </c>
      <c r="BG228" s="181">
        <f t="shared" si="66"/>
        <v>0</v>
      </c>
      <c r="BH228" s="181">
        <f t="shared" si="67"/>
        <v>0</v>
      </c>
      <c r="BI228" s="181">
        <f t="shared" si="68"/>
        <v>0</v>
      </c>
      <c r="BJ228" s="18" t="s">
        <v>84</v>
      </c>
      <c r="BK228" s="181">
        <f t="shared" si="69"/>
        <v>0</v>
      </c>
      <c r="BL228" s="18" t="s">
        <v>273</v>
      </c>
      <c r="BM228" s="180" t="s">
        <v>1828</v>
      </c>
    </row>
    <row r="229" spans="1:65" s="2" customFormat="1" ht="44.25" customHeight="1">
      <c r="A229" s="33"/>
      <c r="B229" s="167"/>
      <c r="C229" s="168" t="s">
        <v>592</v>
      </c>
      <c r="D229" s="168" t="s">
        <v>173</v>
      </c>
      <c r="E229" s="169" t="s">
        <v>1829</v>
      </c>
      <c r="F229" s="170" t="s">
        <v>1830</v>
      </c>
      <c r="G229" s="171" t="s">
        <v>297</v>
      </c>
      <c r="H229" s="172">
        <v>1</v>
      </c>
      <c r="I229" s="173"/>
      <c r="J229" s="174">
        <f t="shared" si="60"/>
        <v>0</v>
      </c>
      <c r="K229" s="175"/>
      <c r="L229" s="34"/>
      <c r="M229" s="176" t="s">
        <v>1</v>
      </c>
      <c r="N229" s="177" t="s">
        <v>42</v>
      </c>
      <c r="O229" s="59"/>
      <c r="P229" s="178">
        <f t="shared" si="61"/>
        <v>0</v>
      </c>
      <c r="Q229" s="178">
        <v>0</v>
      </c>
      <c r="R229" s="178">
        <f t="shared" si="62"/>
        <v>0</v>
      </c>
      <c r="S229" s="178">
        <v>0</v>
      </c>
      <c r="T229" s="179">
        <f t="shared" si="6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0" t="s">
        <v>273</v>
      </c>
      <c r="AT229" s="180" t="s">
        <v>173</v>
      </c>
      <c r="AU229" s="180" t="s">
        <v>86</v>
      </c>
      <c r="AY229" s="18" t="s">
        <v>170</v>
      </c>
      <c r="BE229" s="181">
        <f t="shared" si="64"/>
        <v>0</v>
      </c>
      <c r="BF229" s="181">
        <f t="shared" si="65"/>
        <v>0</v>
      </c>
      <c r="BG229" s="181">
        <f t="shared" si="66"/>
        <v>0</v>
      </c>
      <c r="BH229" s="181">
        <f t="shared" si="67"/>
        <v>0</v>
      </c>
      <c r="BI229" s="181">
        <f t="shared" si="68"/>
        <v>0</v>
      </c>
      <c r="BJ229" s="18" t="s">
        <v>84</v>
      </c>
      <c r="BK229" s="181">
        <f t="shared" si="69"/>
        <v>0</v>
      </c>
      <c r="BL229" s="18" t="s">
        <v>273</v>
      </c>
      <c r="BM229" s="180" t="s">
        <v>1831</v>
      </c>
    </row>
    <row r="230" spans="1:65" s="2" customFormat="1" ht="44.25" customHeight="1">
      <c r="A230" s="33"/>
      <c r="B230" s="167"/>
      <c r="C230" s="168" t="s">
        <v>596</v>
      </c>
      <c r="D230" s="168" t="s">
        <v>173</v>
      </c>
      <c r="E230" s="169" t="s">
        <v>1832</v>
      </c>
      <c r="F230" s="170" t="s">
        <v>1833</v>
      </c>
      <c r="G230" s="171" t="s">
        <v>297</v>
      </c>
      <c r="H230" s="172">
        <v>2</v>
      </c>
      <c r="I230" s="173"/>
      <c r="J230" s="174">
        <f t="shared" si="60"/>
        <v>0</v>
      </c>
      <c r="K230" s="175"/>
      <c r="L230" s="34"/>
      <c r="M230" s="176" t="s">
        <v>1</v>
      </c>
      <c r="N230" s="177" t="s">
        <v>42</v>
      </c>
      <c r="O230" s="59"/>
      <c r="P230" s="178">
        <f t="shared" si="61"/>
        <v>0</v>
      </c>
      <c r="Q230" s="178">
        <v>0</v>
      </c>
      <c r="R230" s="178">
        <f t="shared" si="62"/>
        <v>0</v>
      </c>
      <c r="S230" s="178">
        <v>0</v>
      </c>
      <c r="T230" s="179">
        <f t="shared" si="6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0" t="s">
        <v>273</v>
      </c>
      <c r="AT230" s="180" t="s">
        <v>173</v>
      </c>
      <c r="AU230" s="180" t="s">
        <v>86</v>
      </c>
      <c r="AY230" s="18" t="s">
        <v>170</v>
      </c>
      <c r="BE230" s="181">
        <f t="shared" si="64"/>
        <v>0</v>
      </c>
      <c r="BF230" s="181">
        <f t="shared" si="65"/>
        <v>0</v>
      </c>
      <c r="BG230" s="181">
        <f t="shared" si="66"/>
        <v>0</v>
      </c>
      <c r="BH230" s="181">
        <f t="shared" si="67"/>
        <v>0</v>
      </c>
      <c r="BI230" s="181">
        <f t="shared" si="68"/>
        <v>0</v>
      </c>
      <c r="BJ230" s="18" t="s">
        <v>84</v>
      </c>
      <c r="BK230" s="181">
        <f t="shared" si="69"/>
        <v>0</v>
      </c>
      <c r="BL230" s="18" t="s">
        <v>273</v>
      </c>
      <c r="BM230" s="180" t="s">
        <v>1834</v>
      </c>
    </row>
    <row r="231" spans="1:65" s="2" customFormat="1" ht="44.25" customHeight="1">
      <c r="A231" s="33"/>
      <c r="B231" s="167"/>
      <c r="C231" s="168" t="s">
        <v>600</v>
      </c>
      <c r="D231" s="168" t="s">
        <v>173</v>
      </c>
      <c r="E231" s="169" t="s">
        <v>1835</v>
      </c>
      <c r="F231" s="170" t="s">
        <v>1836</v>
      </c>
      <c r="G231" s="171" t="s">
        <v>297</v>
      </c>
      <c r="H231" s="172">
        <v>1</v>
      </c>
      <c r="I231" s="173"/>
      <c r="J231" s="174">
        <f t="shared" si="60"/>
        <v>0</v>
      </c>
      <c r="K231" s="175"/>
      <c r="L231" s="34"/>
      <c r="M231" s="176" t="s">
        <v>1</v>
      </c>
      <c r="N231" s="177" t="s">
        <v>42</v>
      </c>
      <c r="O231" s="59"/>
      <c r="P231" s="178">
        <f t="shared" si="61"/>
        <v>0</v>
      </c>
      <c r="Q231" s="178">
        <v>0</v>
      </c>
      <c r="R231" s="178">
        <f t="shared" si="62"/>
        <v>0</v>
      </c>
      <c r="S231" s="178">
        <v>0</v>
      </c>
      <c r="T231" s="179">
        <f t="shared" si="6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0" t="s">
        <v>273</v>
      </c>
      <c r="AT231" s="180" t="s">
        <v>173</v>
      </c>
      <c r="AU231" s="180" t="s">
        <v>86</v>
      </c>
      <c r="AY231" s="18" t="s">
        <v>170</v>
      </c>
      <c r="BE231" s="181">
        <f t="shared" si="64"/>
        <v>0</v>
      </c>
      <c r="BF231" s="181">
        <f t="shared" si="65"/>
        <v>0</v>
      </c>
      <c r="BG231" s="181">
        <f t="shared" si="66"/>
        <v>0</v>
      </c>
      <c r="BH231" s="181">
        <f t="shared" si="67"/>
        <v>0</v>
      </c>
      <c r="BI231" s="181">
        <f t="shared" si="68"/>
        <v>0</v>
      </c>
      <c r="BJ231" s="18" t="s">
        <v>84</v>
      </c>
      <c r="BK231" s="181">
        <f t="shared" si="69"/>
        <v>0</v>
      </c>
      <c r="BL231" s="18" t="s">
        <v>273</v>
      </c>
      <c r="BM231" s="180" t="s">
        <v>1837</v>
      </c>
    </row>
    <row r="232" spans="1:65" s="2" customFormat="1" ht="44.25" customHeight="1">
      <c r="A232" s="33"/>
      <c r="B232" s="167"/>
      <c r="C232" s="168" t="s">
        <v>604</v>
      </c>
      <c r="D232" s="168" t="s">
        <v>173</v>
      </c>
      <c r="E232" s="169" t="s">
        <v>1838</v>
      </c>
      <c r="F232" s="170" t="s">
        <v>1839</v>
      </c>
      <c r="G232" s="171" t="s">
        <v>297</v>
      </c>
      <c r="H232" s="172">
        <v>1</v>
      </c>
      <c r="I232" s="173"/>
      <c r="J232" s="174">
        <f t="shared" si="60"/>
        <v>0</v>
      </c>
      <c r="K232" s="175"/>
      <c r="L232" s="34"/>
      <c r="M232" s="176" t="s">
        <v>1</v>
      </c>
      <c r="N232" s="177" t="s">
        <v>42</v>
      </c>
      <c r="O232" s="59"/>
      <c r="P232" s="178">
        <f t="shared" si="61"/>
        <v>0</v>
      </c>
      <c r="Q232" s="178">
        <v>0</v>
      </c>
      <c r="R232" s="178">
        <f t="shared" si="62"/>
        <v>0</v>
      </c>
      <c r="S232" s="178">
        <v>0</v>
      </c>
      <c r="T232" s="179">
        <f t="shared" si="6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0" t="s">
        <v>273</v>
      </c>
      <c r="AT232" s="180" t="s">
        <v>173</v>
      </c>
      <c r="AU232" s="180" t="s">
        <v>86</v>
      </c>
      <c r="AY232" s="18" t="s">
        <v>170</v>
      </c>
      <c r="BE232" s="181">
        <f t="shared" si="64"/>
        <v>0</v>
      </c>
      <c r="BF232" s="181">
        <f t="shared" si="65"/>
        <v>0</v>
      </c>
      <c r="BG232" s="181">
        <f t="shared" si="66"/>
        <v>0</v>
      </c>
      <c r="BH232" s="181">
        <f t="shared" si="67"/>
        <v>0</v>
      </c>
      <c r="BI232" s="181">
        <f t="shared" si="68"/>
        <v>0</v>
      </c>
      <c r="BJ232" s="18" t="s">
        <v>84</v>
      </c>
      <c r="BK232" s="181">
        <f t="shared" si="69"/>
        <v>0</v>
      </c>
      <c r="BL232" s="18" t="s">
        <v>273</v>
      </c>
      <c r="BM232" s="180" t="s">
        <v>1840</v>
      </c>
    </row>
    <row r="233" spans="1:65" s="2" customFormat="1" ht="44.25" customHeight="1">
      <c r="A233" s="33"/>
      <c r="B233" s="167"/>
      <c r="C233" s="168" t="s">
        <v>608</v>
      </c>
      <c r="D233" s="168" t="s">
        <v>173</v>
      </c>
      <c r="E233" s="169" t="s">
        <v>1841</v>
      </c>
      <c r="F233" s="170" t="s">
        <v>1842</v>
      </c>
      <c r="G233" s="171" t="s">
        <v>297</v>
      </c>
      <c r="H233" s="172">
        <v>1</v>
      </c>
      <c r="I233" s="173"/>
      <c r="J233" s="174">
        <f t="shared" si="60"/>
        <v>0</v>
      </c>
      <c r="K233" s="175"/>
      <c r="L233" s="34"/>
      <c r="M233" s="176" t="s">
        <v>1</v>
      </c>
      <c r="N233" s="177" t="s">
        <v>42</v>
      </c>
      <c r="O233" s="59"/>
      <c r="P233" s="178">
        <f t="shared" si="61"/>
        <v>0</v>
      </c>
      <c r="Q233" s="178">
        <v>0</v>
      </c>
      <c r="R233" s="178">
        <f t="shared" si="62"/>
        <v>0</v>
      </c>
      <c r="S233" s="178">
        <v>0</v>
      </c>
      <c r="T233" s="179">
        <f t="shared" si="6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0" t="s">
        <v>273</v>
      </c>
      <c r="AT233" s="180" t="s">
        <v>173</v>
      </c>
      <c r="AU233" s="180" t="s">
        <v>86</v>
      </c>
      <c r="AY233" s="18" t="s">
        <v>170</v>
      </c>
      <c r="BE233" s="181">
        <f t="shared" si="64"/>
        <v>0</v>
      </c>
      <c r="BF233" s="181">
        <f t="shared" si="65"/>
        <v>0</v>
      </c>
      <c r="BG233" s="181">
        <f t="shared" si="66"/>
        <v>0</v>
      </c>
      <c r="BH233" s="181">
        <f t="shared" si="67"/>
        <v>0</v>
      </c>
      <c r="BI233" s="181">
        <f t="shared" si="68"/>
        <v>0</v>
      </c>
      <c r="BJ233" s="18" t="s">
        <v>84</v>
      </c>
      <c r="BK233" s="181">
        <f t="shared" si="69"/>
        <v>0</v>
      </c>
      <c r="BL233" s="18" t="s">
        <v>273</v>
      </c>
      <c r="BM233" s="180" t="s">
        <v>1843</v>
      </c>
    </row>
    <row r="234" spans="1:65" s="2" customFormat="1" ht="44.25" customHeight="1">
      <c r="A234" s="33"/>
      <c r="B234" s="167"/>
      <c r="C234" s="168" t="s">
        <v>612</v>
      </c>
      <c r="D234" s="168" t="s">
        <v>173</v>
      </c>
      <c r="E234" s="169" t="s">
        <v>1844</v>
      </c>
      <c r="F234" s="170" t="s">
        <v>1845</v>
      </c>
      <c r="G234" s="171" t="s">
        <v>297</v>
      </c>
      <c r="H234" s="172">
        <v>2</v>
      </c>
      <c r="I234" s="173"/>
      <c r="J234" s="174">
        <f t="shared" si="60"/>
        <v>0</v>
      </c>
      <c r="K234" s="175"/>
      <c r="L234" s="34"/>
      <c r="M234" s="176" t="s">
        <v>1</v>
      </c>
      <c r="N234" s="177" t="s">
        <v>42</v>
      </c>
      <c r="O234" s="59"/>
      <c r="P234" s="178">
        <f t="shared" si="61"/>
        <v>0</v>
      </c>
      <c r="Q234" s="178">
        <v>0</v>
      </c>
      <c r="R234" s="178">
        <f t="shared" si="62"/>
        <v>0</v>
      </c>
      <c r="S234" s="178">
        <v>0</v>
      </c>
      <c r="T234" s="179">
        <f t="shared" si="6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0" t="s">
        <v>273</v>
      </c>
      <c r="AT234" s="180" t="s">
        <v>173</v>
      </c>
      <c r="AU234" s="180" t="s">
        <v>86</v>
      </c>
      <c r="AY234" s="18" t="s">
        <v>170</v>
      </c>
      <c r="BE234" s="181">
        <f t="shared" si="64"/>
        <v>0</v>
      </c>
      <c r="BF234" s="181">
        <f t="shared" si="65"/>
        <v>0</v>
      </c>
      <c r="BG234" s="181">
        <f t="shared" si="66"/>
        <v>0</v>
      </c>
      <c r="BH234" s="181">
        <f t="shared" si="67"/>
        <v>0</v>
      </c>
      <c r="BI234" s="181">
        <f t="shared" si="68"/>
        <v>0</v>
      </c>
      <c r="BJ234" s="18" t="s">
        <v>84</v>
      </c>
      <c r="BK234" s="181">
        <f t="shared" si="69"/>
        <v>0</v>
      </c>
      <c r="BL234" s="18" t="s">
        <v>273</v>
      </c>
      <c r="BM234" s="180" t="s">
        <v>1846</v>
      </c>
    </row>
    <row r="235" spans="1:65" s="2" customFormat="1" ht="44.25" customHeight="1">
      <c r="A235" s="33"/>
      <c r="B235" s="167"/>
      <c r="C235" s="168" t="s">
        <v>616</v>
      </c>
      <c r="D235" s="168" t="s">
        <v>173</v>
      </c>
      <c r="E235" s="169" t="s">
        <v>1847</v>
      </c>
      <c r="F235" s="170" t="s">
        <v>1848</v>
      </c>
      <c r="G235" s="171" t="s">
        <v>297</v>
      </c>
      <c r="H235" s="172">
        <v>1</v>
      </c>
      <c r="I235" s="173"/>
      <c r="J235" s="174">
        <f t="shared" si="60"/>
        <v>0</v>
      </c>
      <c r="K235" s="175"/>
      <c r="L235" s="34"/>
      <c r="M235" s="176" t="s">
        <v>1</v>
      </c>
      <c r="N235" s="177" t="s">
        <v>42</v>
      </c>
      <c r="O235" s="59"/>
      <c r="P235" s="178">
        <f t="shared" si="61"/>
        <v>0</v>
      </c>
      <c r="Q235" s="178">
        <v>0</v>
      </c>
      <c r="R235" s="178">
        <f t="shared" si="62"/>
        <v>0</v>
      </c>
      <c r="S235" s="178">
        <v>0</v>
      </c>
      <c r="T235" s="179">
        <f t="shared" si="6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0" t="s">
        <v>273</v>
      </c>
      <c r="AT235" s="180" t="s">
        <v>173</v>
      </c>
      <c r="AU235" s="180" t="s">
        <v>86</v>
      </c>
      <c r="AY235" s="18" t="s">
        <v>170</v>
      </c>
      <c r="BE235" s="181">
        <f t="shared" si="64"/>
        <v>0</v>
      </c>
      <c r="BF235" s="181">
        <f t="shared" si="65"/>
        <v>0</v>
      </c>
      <c r="BG235" s="181">
        <f t="shared" si="66"/>
        <v>0</v>
      </c>
      <c r="BH235" s="181">
        <f t="shared" si="67"/>
        <v>0</v>
      </c>
      <c r="BI235" s="181">
        <f t="shared" si="68"/>
        <v>0</v>
      </c>
      <c r="BJ235" s="18" t="s">
        <v>84</v>
      </c>
      <c r="BK235" s="181">
        <f t="shared" si="69"/>
        <v>0</v>
      </c>
      <c r="BL235" s="18" t="s">
        <v>273</v>
      </c>
      <c r="BM235" s="180" t="s">
        <v>1849</v>
      </c>
    </row>
    <row r="236" spans="1:65" s="2" customFormat="1" ht="44.25" customHeight="1">
      <c r="A236" s="33"/>
      <c r="B236" s="167"/>
      <c r="C236" s="168" t="s">
        <v>622</v>
      </c>
      <c r="D236" s="168" t="s">
        <v>173</v>
      </c>
      <c r="E236" s="169" t="s">
        <v>1850</v>
      </c>
      <c r="F236" s="170" t="s">
        <v>1851</v>
      </c>
      <c r="G236" s="171" t="s">
        <v>297</v>
      </c>
      <c r="H236" s="172">
        <v>1</v>
      </c>
      <c r="I236" s="173"/>
      <c r="J236" s="174">
        <f t="shared" si="60"/>
        <v>0</v>
      </c>
      <c r="K236" s="175"/>
      <c r="L236" s="34"/>
      <c r="M236" s="176" t="s">
        <v>1</v>
      </c>
      <c r="N236" s="177" t="s">
        <v>42</v>
      </c>
      <c r="O236" s="59"/>
      <c r="P236" s="178">
        <f t="shared" si="61"/>
        <v>0</v>
      </c>
      <c r="Q236" s="178">
        <v>0</v>
      </c>
      <c r="R236" s="178">
        <f t="shared" si="62"/>
        <v>0</v>
      </c>
      <c r="S236" s="178">
        <v>0</v>
      </c>
      <c r="T236" s="179">
        <f t="shared" si="6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0" t="s">
        <v>273</v>
      </c>
      <c r="AT236" s="180" t="s">
        <v>173</v>
      </c>
      <c r="AU236" s="180" t="s">
        <v>86</v>
      </c>
      <c r="AY236" s="18" t="s">
        <v>170</v>
      </c>
      <c r="BE236" s="181">
        <f t="shared" si="64"/>
        <v>0</v>
      </c>
      <c r="BF236" s="181">
        <f t="shared" si="65"/>
        <v>0</v>
      </c>
      <c r="BG236" s="181">
        <f t="shared" si="66"/>
        <v>0</v>
      </c>
      <c r="BH236" s="181">
        <f t="shared" si="67"/>
        <v>0</v>
      </c>
      <c r="BI236" s="181">
        <f t="shared" si="68"/>
        <v>0</v>
      </c>
      <c r="BJ236" s="18" t="s">
        <v>84</v>
      </c>
      <c r="BK236" s="181">
        <f t="shared" si="69"/>
        <v>0</v>
      </c>
      <c r="BL236" s="18" t="s">
        <v>273</v>
      </c>
      <c r="BM236" s="180" t="s">
        <v>1852</v>
      </c>
    </row>
    <row r="237" spans="1:65" s="2" customFormat="1" ht="44.25" customHeight="1">
      <c r="A237" s="33"/>
      <c r="B237" s="167"/>
      <c r="C237" s="168" t="s">
        <v>627</v>
      </c>
      <c r="D237" s="168" t="s">
        <v>173</v>
      </c>
      <c r="E237" s="169" t="s">
        <v>1853</v>
      </c>
      <c r="F237" s="170" t="s">
        <v>1854</v>
      </c>
      <c r="G237" s="171" t="s">
        <v>297</v>
      </c>
      <c r="H237" s="172">
        <v>1</v>
      </c>
      <c r="I237" s="173"/>
      <c r="J237" s="174">
        <f t="shared" si="60"/>
        <v>0</v>
      </c>
      <c r="K237" s="175"/>
      <c r="L237" s="34"/>
      <c r="M237" s="176" t="s">
        <v>1</v>
      </c>
      <c r="N237" s="177" t="s">
        <v>42</v>
      </c>
      <c r="O237" s="59"/>
      <c r="P237" s="178">
        <f t="shared" si="61"/>
        <v>0</v>
      </c>
      <c r="Q237" s="178">
        <v>0</v>
      </c>
      <c r="R237" s="178">
        <f t="shared" si="62"/>
        <v>0</v>
      </c>
      <c r="S237" s="178">
        <v>0</v>
      </c>
      <c r="T237" s="179">
        <f t="shared" si="6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0" t="s">
        <v>273</v>
      </c>
      <c r="AT237" s="180" t="s">
        <v>173</v>
      </c>
      <c r="AU237" s="180" t="s">
        <v>86</v>
      </c>
      <c r="AY237" s="18" t="s">
        <v>170</v>
      </c>
      <c r="BE237" s="181">
        <f t="shared" si="64"/>
        <v>0</v>
      </c>
      <c r="BF237" s="181">
        <f t="shared" si="65"/>
        <v>0</v>
      </c>
      <c r="BG237" s="181">
        <f t="shared" si="66"/>
        <v>0</v>
      </c>
      <c r="BH237" s="181">
        <f t="shared" si="67"/>
        <v>0</v>
      </c>
      <c r="BI237" s="181">
        <f t="shared" si="68"/>
        <v>0</v>
      </c>
      <c r="BJ237" s="18" t="s">
        <v>84</v>
      </c>
      <c r="BK237" s="181">
        <f t="shared" si="69"/>
        <v>0</v>
      </c>
      <c r="BL237" s="18" t="s">
        <v>273</v>
      </c>
      <c r="BM237" s="180" t="s">
        <v>1855</v>
      </c>
    </row>
    <row r="238" spans="1:65" s="2" customFormat="1" ht="44.25" customHeight="1">
      <c r="A238" s="33"/>
      <c r="B238" s="167"/>
      <c r="C238" s="168" t="s">
        <v>631</v>
      </c>
      <c r="D238" s="168" t="s">
        <v>173</v>
      </c>
      <c r="E238" s="169" t="s">
        <v>1856</v>
      </c>
      <c r="F238" s="170" t="s">
        <v>1857</v>
      </c>
      <c r="G238" s="171" t="s">
        <v>297</v>
      </c>
      <c r="H238" s="172">
        <v>2</v>
      </c>
      <c r="I238" s="173"/>
      <c r="J238" s="174">
        <f t="shared" si="60"/>
        <v>0</v>
      </c>
      <c r="K238" s="175"/>
      <c r="L238" s="34"/>
      <c r="M238" s="176" t="s">
        <v>1</v>
      </c>
      <c r="N238" s="177" t="s">
        <v>42</v>
      </c>
      <c r="O238" s="59"/>
      <c r="P238" s="178">
        <f t="shared" si="61"/>
        <v>0</v>
      </c>
      <c r="Q238" s="178">
        <v>0</v>
      </c>
      <c r="R238" s="178">
        <f t="shared" si="62"/>
        <v>0</v>
      </c>
      <c r="S238" s="178">
        <v>0</v>
      </c>
      <c r="T238" s="179">
        <f t="shared" si="6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0" t="s">
        <v>273</v>
      </c>
      <c r="AT238" s="180" t="s">
        <v>173</v>
      </c>
      <c r="AU238" s="180" t="s">
        <v>86</v>
      </c>
      <c r="AY238" s="18" t="s">
        <v>170</v>
      </c>
      <c r="BE238" s="181">
        <f t="shared" si="64"/>
        <v>0</v>
      </c>
      <c r="BF238" s="181">
        <f t="shared" si="65"/>
        <v>0</v>
      </c>
      <c r="BG238" s="181">
        <f t="shared" si="66"/>
        <v>0</v>
      </c>
      <c r="BH238" s="181">
        <f t="shared" si="67"/>
        <v>0</v>
      </c>
      <c r="BI238" s="181">
        <f t="shared" si="68"/>
        <v>0</v>
      </c>
      <c r="BJ238" s="18" t="s">
        <v>84</v>
      </c>
      <c r="BK238" s="181">
        <f t="shared" si="69"/>
        <v>0</v>
      </c>
      <c r="BL238" s="18" t="s">
        <v>273</v>
      </c>
      <c r="BM238" s="180" t="s">
        <v>1858</v>
      </c>
    </row>
    <row r="239" spans="1:65" s="2" customFormat="1" ht="44.25" customHeight="1">
      <c r="A239" s="33"/>
      <c r="B239" s="167"/>
      <c r="C239" s="168" t="s">
        <v>635</v>
      </c>
      <c r="D239" s="168" t="s">
        <v>173</v>
      </c>
      <c r="E239" s="169" t="s">
        <v>1859</v>
      </c>
      <c r="F239" s="170" t="s">
        <v>1860</v>
      </c>
      <c r="G239" s="171" t="s">
        <v>297</v>
      </c>
      <c r="H239" s="172">
        <v>2</v>
      </c>
      <c r="I239" s="173"/>
      <c r="J239" s="174">
        <f t="shared" si="60"/>
        <v>0</v>
      </c>
      <c r="K239" s="175"/>
      <c r="L239" s="34"/>
      <c r="M239" s="176" t="s">
        <v>1</v>
      </c>
      <c r="N239" s="177" t="s">
        <v>42</v>
      </c>
      <c r="O239" s="59"/>
      <c r="P239" s="178">
        <f t="shared" si="61"/>
        <v>0</v>
      </c>
      <c r="Q239" s="178">
        <v>0</v>
      </c>
      <c r="R239" s="178">
        <f t="shared" si="62"/>
        <v>0</v>
      </c>
      <c r="S239" s="178">
        <v>0</v>
      </c>
      <c r="T239" s="179">
        <f t="shared" si="6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0" t="s">
        <v>273</v>
      </c>
      <c r="AT239" s="180" t="s">
        <v>173</v>
      </c>
      <c r="AU239" s="180" t="s">
        <v>86</v>
      </c>
      <c r="AY239" s="18" t="s">
        <v>170</v>
      </c>
      <c r="BE239" s="181">
        <f t="shared" si="64"/>
        <v>0</v>
      </c>
      <c r="BF239" s="181">
        <f t="shared" si="65"/>
        <v>0</v>
      </c>
      <c r="BG239" s="181">
        <f t="shared" si="66"/>
        <v>0</v>
      </c>
      <c r="BH239" s="181">
        <f t="shared" si="67"/>
        <v>0</v>
      </c>
      <c r="BI239" s="181">
        <f t="shared" si="68"/>
        <v>0</v>
      </c>
      <c r="BJ239" s="18" t="s">
        <v>84</v>
      </c>
      <c r="BK239" s="181">
        <f t="shared" si="69"/>
        <v>0</v>
      </c>
      <c r="BL239" s="18" t="s">
        <v>273</v>
      </c>
      <c r="BM239" s="180" t="s">
        <v>1861</v>
      </c>
    </row>
    <row r="240" spans="1:65" s="2" customFormat="1" ht="44.25" customHeight="1">
      <c r="A240" s="33"/>
      <c r="B240" s="167"/>
      <c r="C240" s="168" t="s">
        <v>640</v>
      </c>
      <c r="D240" s="168" t="s">
        <v>173</v>
      </c>
      <c r="E240" s="169" t="s">
        <v>1862</v>
      </c>
      <c r="F240" s="170" t="s">
        <v>1863</v>
      </c>
      <c r="G240" s="171" t="s">
        <v>297</v>
      </c>
      <c r="H240" s="172">
        <v>1</v>
      </c>
      <c r="I240" s="173"/>
      <c r="J240" s="174">
        <f t="shared" si="60"/>
        <v>0</v>
      </c>
      <c r="K240" s="175"/>
      <c r="L240" s="34"/>
      <c r="M240" s="176" t="s">
        <v>1</v>
      </c>
      <c r="N240" s="177" t="s">
        <v>42</v>
      </c>
      <c r="O240" s="59"/>
      <c r="P240" s="178">
        <f t="shared" si="61"/>
        <v>0</v>
      </c>
      <c r="Q240" s="178">
        <v>0</v>
      </c>
      <c r="R240" s="178">
        <f t="shared" si="62"/>
        <v>0</v>
      </c>
      <c r="S240" s="178">
        <v>0</v>
      </c>
      <c r="T240" s="179">
        <f t="shared" si="6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0" t="s">
        <v>273</v>
      </c>
      <c r="AT240" s="180" t="s">
        <v>173</v>
      </c>
      <c r="AU240" s="180" t="s">
        <v>86</v>
      </c>
      <c r="AY240" s="18" t="s">
        <v>170</v>
      </c>
      <c r="BE240" s="181">
        <f t="shared" si="64"/>
        <v>0</v>
      </c>
      <c r="BF240" s="181">
        <f t="shared" si="65"/>
        <v>0</v>
      </c>
      <c r="BG240" s="181">
        <f t="shared" si="66"/>
        <v>0</v>
      </c>
      <c r="BH240" s="181">
        <f t="shared" si="67"/>
        <v>0</v>
      </c>
      <c r="BI240" s="181">
        <f t="shared" si="68"/>
        <v>0</v>
      </c>
      <c r="BJ240" s="18" t="s">
        <v>84</v>
      </c>
      <c r="BK240" s="181">
        <f t="shared" si="69"/>
        <v>0</v>
      </c>
      <c r="BL240" s="18" t="s">
        <v>273</v>
      </c>
      <c r="BM240" s="180" t="s">
        <v>1864</v>
      </c>
    </row>
    <row r="241" spans="1:65" s="2" customFormat="1" ht="44.25" customHeight="1">
      <c r="A241" s="33"/>
      <c r="B241" s="167"/>
      <c r="C241" s="168" t="s">
        <v>644</v>
      </c>
      <c r="D241" s="168" t="s">
        <v>173</v>
      </c>
      <c r="E241" s="169" t="s">
        <v>1865</v>
      </c>
      <c r="F241" s="170" t="s">
        <v>1866</v>
      </c>
      <c r="G241" s="171" t="s">
        <v>297</v>
      </c>
      <c r="H241" s="172">
        <v>1</v>
      </c>
      <c r="I241" s="173"/>
      <c r="J241" s="174">
        <f t="shared" si="60"/>
        <v>0</v>
      </c>
      <c r="K241" s="175"/>
      <c r="L241" s="34"/>
      <c r="M241" s="176" t="s">
        <v>1</v>
      </c>
      <c r="N241" s="177" t="s">
        <v>42</v>
      </c>
      <c r="O241" s="59"/>
      <c r="P241" s="178">
        <f t="shared" si="61"/>
        <v>0</v>
      </c>
      <c r="Q241" s="178">
        <v>0</v>
      </c>
      <c r="R241" s="178">
        <f t="shared" si="62"/>
        <v>0</v>
      </c>
      <c r="S241" s="178">
        <v>0</v>
      </c>
      <c r="T241" s="179">
        <f t="shared" si="6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0" t="s">
        <v>273</v>
      </c>
      <c r="AT241" s="180" t="s">
        <v>173</v>
      </c>
      <c r="AU241" s="180" t="s">
        <v>86</v>
      </c>
      <c r="AY241" s="18" t="s">
        <v>170</v>
      </c>
      <c r="BE241" s="181">
        <f t="shared" si="64"/>
        <v>0</v>
      </c>
      <c r="BF241" s="181">
        <f t="shared" si="65"/>
        <v>0</v>
      </c>
      <c r="BG241" s="181">
        <f t="shared" si="66"/>
        <v>0</v>
      </c>
      <c r="BH241" s="181">
        <f t="shared" si="67"/>
        <v>0</v>
      </c>
      <c r="BI241" s="181">
        <f t="shared" si="68"/>
        <v>0</v>
      </c>
      <c r="BJ241" s="18" t="s">
        <v>84</v>
      </c>
      <c r="BK241" s="181">
        <f t="shared" si="69"/>
        <v>0</v>
      </c>
      <c r="BL241" s="18" t="s">
        <v>273</v>
      </c>
      <c r="BM241" s="180" t="s">
        <v>1867</v>
      </c>
    </row>
    <row r="242" spans="1:65" s="2" customFormat="1" ht="16.5" customHeight="1">
      <c r="A242" s="33"/>
      <c r="B242" s="167"/>
      <c r="C242" s="168" t="s">
        <v>649</v>
      </c>
      <c r="D242" s="168" t="s">
        <v>173</v>
      </c>
      <c r="E242" s="169" t="s">
        <v>1868</v>
      </c>
      <c r="F242" s="170" t="s">
        <v>1869</v>
      </c>
      <c r="G242" s="171" t="s">
        <v>297</v>
      </c>
      <c r="H242" s="172">
        <v>39</v>
      </c>
      <c r="I242" s="173"/>
      <c r="J242" s="174">
        <f t="shared" si="60"/>
        <v>0</v>
      </c>
      <c r="K242" s="175"/>
      <c r="L242" s="34"/>
      <c r="M242" s="176" t="s">
        <v>1</v>
      </c>
      <c r="N242" s="177" t="s">
        <v>42</v>
      </c>
      <c r="O242" s="59"/>
      <c r="P242" s="178">
        <f t="shared" si="61"/>
        <v>0</v>
      </c>
      <c r="Q242" s="178">
        <v>0</v>
      </c>
      <c r="R242" s="178">
        <f t="shared" si="62"/>
        <v>0</v>
      </c>
      <c r="S242" s="178">
        <v>0</v>
      </c>
      <c r="T242" s="179">
        <f t="shared" si="6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0" t="s">
        <v>273</v>
      </c>
      <c r="AT242" s="180" t="s">
        <v>173</v>
      </c>
      <c r="AU242" s="180" t="s">
        <v>86</v>
      </c>
      <c r="AY242" s="18" t="s">
        <v>170</v>
      </c>
      <c r="BE242" s="181">
        <f t="shared" si="64"/>
        <v>0</v>
      </c>
      <c r="BF242" s="181">
        <f t="shared" si="65"/>
        <v>0</v>
      </c>
      <c r="BG242" s="181">
        <f t="shared" si="66"/>
        <v>0</v>
      </c>
      <c r="BH242" s="181">
        <f t="shared" si="67"/>
        <v>0</v>
      </c>
      <c r="BI242" s="181">
        <f t="shared" si="68"/>
        <v>0</v>
      </c>
      <c r="BJ242" s="18" t="s">
        <v>84</v>
      </c>
      <c r="BK242" s="181">
        <f t="shared" si="69"/>
        <v>0</v>
      </c>
      <c r="BL242" s="18" t="s">
        <v>273</v>
      </c>
      <c r="BM242" s="180" t="s">
        <v>1870</v>
      </c>
    </row>
    <row r="243" spans="1:65" s="12" customFormat="1" ht="22.8" customHeight="1">
      <c r="B243" s="154"/>
      <c r="D243" s="155" t="s">
        <v>76</v>
      </c>
      <c r="E243" s="165" t="s">
        <v>620</v>
      </c>
      <c r="F243" s="165" t="s">
        <v>621</v>
      </c>
      <c r="I243" s="157"/>
      <c r="J243" s="166">
        <f>BK243</f>
        <v>0</v>
      </c>
      <c r="L243" s="154"/>
      <c r="M243" s="159"/>
      <c r="N243" s="160"/>
      <c r="O243" s="160"/>
      <c r="P243" s="161">
        <f>SUM(P244:P250)</f>
        <v>0</v>
      </c>
      <c r="Q243" s="160"/>
      <c r="R243" s="161">
        <f>SUM(R244:R250)</f>
        <v>0</v>
      </c>
      <c r="S243" s="160"/>
      <c r="T243" s="162">
        <f>SUM(T244:T250)</f>
        <v>0</v>
      </c>
      <c r="AR243" s="155" t="s">
        <v>86</v>
      </c>
      <c r="AT243" s="163" t="s">
        <v>76</v>
      </c>
      <c r="AU243" s="163" t="s">
        <v>84</v>
      </c>
      <c r="AY243" s="155" t="s">
        <v>170</v>
      </c>
      <c r="BK243" s="164">
        <f>SUM(BK244:BK250)</f>
        <v>0</v>
      </c>
    </row>
    <row r="244" spans="1:65" s="2" customFormat="1" ht="21.75" customHeight="1">
      <c r="A244" s="33"/>
      <c r="B244" s="167"/>
      <c r="C244" s="168" t="s">
        <v>653</v>
      </c>
      <c r="D244" s="168" t="s">
        <v>173</v>
      </c>
      <c r="E244" s="169" t="s">
        <v>1871</v>
      </c>
      <c r="F244" s="170" t="s">
        <v>1872</v>
      </c>
      <c r="G244" s="171" t="s">
        <v>1873</v>
      </c>
      <c r="H244" s="172">
        <v>260</v>
      </c>
      <c r="I244" s="173"/>
      <c r="J244" s="174">
        <f>ROUND(I244*H244,2)</f>
        <v>0</v>
      </c>
      <c r="K244" s="175"/>
      <c r="L244" s="34"/>
      <c r="M244" s="176" t="s">
        <v>1</v>
      </c>
      <c r="N244" s="177" t="s">
        <v>42</v>
      </c>
      <c r="O244" s="59"/>
      <c r="P244" s="178">
        <f>O244*H244</f>
        <v>0</v>
      </c>
      <c r="Q244" s="178">
        <v>0</v>
      </c>
      <c r="R244" s="178">
        <f>Q244*H244</f>
        <v>0</v>
      </c>
      <c r="S244" s="178">
        <v>0</v>
      </c>
      <c r="T244" s="17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0" t="s">
        <v>273</v>
      </c>
      <c r="AT244" s="180" t="s">
        <v>173</v>
      </c>
      <c r="AU244" s="180" t="s">
        <v>86</v>
      </c>
      <c r="AY244" s="18" t="s">
        <v>170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8" t="s">
        <v>84</v>
      </c>
      <c r="BK244" s="181">
        <f>ROUND(I244*H244,2)</f>
        <v>0</v>
      </c>
      <c r="BL244" s="18" t="s">
        <v>273</v>
      </c>
      <c r="BM244" s="180" t="s">
        <v>1874</v>
      </c>
    </row>
    <row r="245" spans="1:65" s="13" customFormat="1" ht="10.199999999999999">
      <c r="B245" s="182"/>
      <c r="D245" s="183" t="s">
        <v>179</v>
      </c>
      <c r="E245" s="184" t="s">
        <v>1</v>
      </c>
      <c r="F245" s="185" t="s">
        <v>1875</v>
      </c>
      <c r="H245" s="184" t="s">
        <v>1</v>
      </c>
      <c r="I245" s="186"/>
      <c r="L245" s="182"/>
      <c r="M245" s="187"/>
      <c r="N245" s="188"/>
      <c r="O245" s="188"/>
      <c r="P245" s="188"/>
      <c r="Q245" s="188"/>
      <c r="R245" s="188"/>
      <c r="S245" s="188"/>
      <c r="T245" s="189"/>
      <c r="AT245" s="184" t="s">
        <v>179</v>
      </c>
      <c r="AU245" s="184" t="s">
        <v>86</v>
      </c>
      <c r="AV245" s="13" t="s">
        <v>84</v>
      </c>
      <c r="AW245" s="13" t="s">
        <v>32</v>
      </c>
      <c r="AX245" s="13" t="s">
        <v>77</v>
      </c>
      <c r="AY245" s="184" t="s">
        <v>170</v>
      </c>
    </row>
    <row r="246" spans="1:65" s="14" customFormat="1" ht="10.199999999999999">
      <c r="B246" s="190"/>
      <c r="D246" s="183" t="s">
        <v>179</v>
      </c>
      <c r="E246" s="191" t="s">
        <v>1</v>
      </c>
      <c r="F246" s="192" t="s">
        <v>1876</v>
      </c>
      <c r="H246" s="193">
        <v>260</v>
      </c>
      <c r="I246" s="194"/>
      <c r="L246" s="190"/>
      <c r="M246" s="195"/>
      <c r="N246" s="196"/>
      <c r="O246" s="196"/>
      <c r="P246" s="196"/>
      <c r="Q246" s="196"/>
      <c r="R246" s="196"/>
      <c r="S246" s="196"/>
      <c r="T246" s="197"/>
      <c r="AT246" s="191" t="s">
        <v>179</v>
      </c>
      <c r="AU246" s="191" t="s">
        <v>86</v>
      </c>
      <c r="AV246" s="14" t="s">
        <v>86</v>
      </c>
      <c r="AW246" s="14" t="s">
        <v>32</v>
      </c>
      <c r="AX246" s="14" t="s">
        <v>77</v>
      </c>
      <c r="AY246" s="191" t="s">
        <v>170</v>
      </c>
    </row>
    <row r="247" spans="1:65" s="13" customFormat="1" ht="20.399999999999999">
      <c r="B247" s="182"/>
      <c r="D247" s="183" t="s">
        <v>179</v>
      </c>
      <c r="E247" s="184" t="s">
        <v>1</v>
      </c>
      <c r="F247" s="185" t="s">
        <v>1877</v>
      </c>
      <c r="H247" s="184" t="s">
        <v>1</v>
      </c>
      <c r="I247" s="186"/>
      <c r="L247" s="182"/>
      <c r="M247" s="187"/>
      <c r="N247" s="188"/>
      <c r="O247" s="188"/>
      <c r="P247" s="188"/>
      <c r="Q247" s="188"/>
      <c r="R247" s="188"/>
      <c r="S247" s="188"/>
      <c r="T247" s="189"/>
      <c r="AT247" s="184" t="s">
        <v>179</v>
      </c>
      <c r="AU247" s="184" t="s">
        <v>86</v>
      </c>
      <c r="AV247" s="13" t="s">
        <v>84</v>
      </c>
      <c r="AW247" s="13" t="s">
        <v>32</v>
      </c>
      <c r="AX247" s="13" t="s">
        <v>77</v>
      </c>
      <c r="AY247" s="184" t="s">
        <v>170</v>
      </c>
    </row>
    <row r="248" spans="1:65" s="15" customFormat="1" ht="10.199999999999999">
      <c r="B248" s="198"/>
      <c r="D248" s="183" t="s">
        <v>179</v>
      </c>
      <c r="E248" s="199" t="s">
        <v>1</v>
      </c>
      <c r="F248" s="200" t="s">
        <v>198</v>
      </c>
      <c r="H248" s="201">
        <v>260</v>
      </c>
      <c r="I248" s="202"/>
      <c r="L248" s="198"/>
      <c r="M248" s="203"/>
      <c r="N248" s="204"/>
      <c r="O248" s="204"/>
      <c r="P248" s="204"/>
      <c r="Q248" s="204"/>
      <c r="R248" s="204"/>
      <c r="S248" s="204"/>
      <c r="T248" s="205"/>
      <c r="AT248" s="199" t="s">
        <v>179</v>
      </c>
      <c r="AU248" s="199" t="s">
        <v>86</v>
      </c>
      <c r="AV248" s="15" t="s">
        <v>177</v>
      </c>
      <c r="AW248" s="15" t="s">
        <v>32</v>
      </c>
      <c r="AX248" s="15" t="s">
        <v>84</v>
      </c>
      <c r="AY248" s="199" t="s">
        <v>170</v>
      </c>
    </row>
    <row r="249" spans="1:65" s="2" customFormat="1" ht="16.5" customHeight="1">
      <c r="A249" s="33"/>
      <c r="B249" s="167"/>
      <c r="C249" s="168" t="s">
        <v>657</v>
      </c>
      <c r="D249" s="168" t="s">
        <v>173</v>
      </c>
      <c r="E249" s="169" t="s">
        <v>1878</v>
      </c>
      <c r="F249" s="170" t="s">
        <v>1879</v>
      </c>
      <c r="G249" s="171" t="s">
        <v>1873</v>
      </c>
      <c r="H249" s="172">
        <v>260</v>
      </c>
      <c r="I249" s="173"/>
      <c r="J249" s="174">
        <f>ROUND(I249*H249,2)</f>
        <v>0</v>
      </c>
      <c r="K249" s="175"/>
      <c r="L249" s="34"/>
      <c r="M249" s="176" t="s">
        <v>1</v>
      </c>
      <c r="N249" s="177" t="s">
        <v>42</v>
      </c>
      <c r="O249" s="59"/>
      <c r="P249" s="178">
        <f>O249*H249</f>
        <v>0</v>
      </c>
      <c r="Q249" s="178">
        <v>0</v>
      </c>
      <c r="R249" s="178">
        <f>Q249*H249</f>
        <v>0</v>
      </c>
      <c r="S249" s="178">
        <v>0</v>
      </c>
      <c r="T249" s="179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0" t="s">
        <v>273</v>
      </c>
      <c r="AT249" s="180" t="s">
        <v>173</v>
      </c>
      <c r="AU249" s="180" t="s">
        <v>86</v>
      </c>
      <c r="AY249" s="18" t="s">
        <v>170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8" t="s">
        <v>84</v>
      </c>
      <c r="BK249" s="181">
        <f>ROUND(I249*H249,2)</f>
        <v>0</v>
      </c>
      <c r="BL249" s="18" t="s">
        <v>273</v>
      </c>
      <c r="BM249" s="180" t="s">
        <v>1880</v>
      </c>
    </row>
    <row r="250" spans="1:65" s="2" customFormat="1" ht="44.25" customHeight="1">
      <c r="A250" s="33"/>
      <c r="B250" s="167"/>
      <c r="C250" s="168" t="s">
        <v>661</v>
      </c>
      <c r="D250" s="168" t="s">
        <v>173</v>
      </c>
      <c r="E250" s="169" t="s">
        <v>708</v>
      </c>
      <c r="F250" s="170" t="s">
        <v>1881</v>
      </c>
      <c r="G250" s="171" t="s">
        <v>190</v>
      </c>
      <c r="H250" s="172">
        <v>0.26</v>
      </c>
      <c r="I250" s="173"/>
      <c r="J250" s="174">
        <f>ROUND(I250*H250,2)</f>
        <v>0</v>
      </c>
      <c r="K250" s="175"/>
      <c r="L250" s="34"/>
      <c r="M250" s="176" t="s">
        <v>1</v>
      </c>
      <c r="N250" s="177" t="s">
        <v>42</v>
      </c>
      <c r="O250" s="59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0" t="s">
        <v>273</v>
      </c>
      <c r="AT250" s="180" t="s">
        <v>173</v>
      </c>
      <c r="AU250" s="180" t="s">
        <v>86</v>
      </c>
      <c r="AY250" s="18" t="s">
        <v>170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84</v>
      </c>
      <c r="BK250" s="181">
        <f>ROUND(I250*H250,2)</f>
        <v>0</v>
      </c>
      <c r="BL250" s="18" t="s">
        <v>273</v>
      </c>
      <c r="BM250" s="180" t="s">
        <v>1882</v>
      </c>
    </row>
    <row r="251" spans="1:65" s="12" customFormat="1" ht="22.8" customHeight="1">
      <c r="B251" s="154"/>
      <c r="D251" s="155" t="s">
        <v>76</v>
      </c>
      <c r="E251" s="165" t="s">
        <v>938</v>
      </c>
      <c r="F251" s="165" t="s">
        <v>939</v>
      </c>
      <c r="I251" s="157"/>
      <c r="J251" s="166">
        <f>BK251</f>
        <v>0</v>
      </c>
      <c r="L251" s="154"/>
      <c r="M251" s="159"/>
      <c r="N251" s="160"/>
      <c r="O251" s="160"/>
      <c r="P251" s="161">
        <f>SUM(P252:P258)</f>
        <v>0</v>
      </c>
      <c r="Q251" s="160"/>
      <c r="R251" s="161">
        <f>SUM(R252:R258)</f>
        <v>0</v>
      </c>
      <c r="S251" s="160"/>
      <c r="T251" s="162">
        <f>SUM(T252:T258)</f>
        <v>0</v>
      </c>
      <c r="AR251" s="155" t="s">
        <v>86</v>
      </c>
      <c r="AT251" s="163" t="s">
        <v>76</v>
      </c>
      <c r="AU251" s="163" t="s">
        <v>84</v>
      </c>
      <c r="AY251" s="155" t="s">
        <v>170</v>
      </c>
      <c r="BK251" s="164">
        <f>SUM(BK252:BK258)</f>
        <v>0</v>
      </c>
    </row>
    <row r="252" spans="1:65" s="2" customFormat="1" ht="21.75" customHeight="1">
      <c r="A252" s="33"/>
      <c r="B252" s="167"/>
      <c r="C252" s="168" t="s">
        <v>665</v>
      </c>
      <c r="D252" s="168" t="s">
        <v>173</v>
      </c>
      <c r="E252" s="169" t="s">
        <v>941</v>
      </c>
      <c r="F252" s="170" t="s">
        <v>1883</v>
      </c>
      <c r="G252" s="171" t="s">
        <v>184</v>
      </c>
      <c r="H252" s="172">
        <v>16.899999999999999</v>
      </c>
      <c r="I252" s="173"/>
      <c r="J252" s="174">
        <f>ROUND(I252*H252,2)</f>
        <v>0</v>
      </c>
      <c r="K252" s="175"/>
      <c r="L252" s="34"/>
      <c r="M252" s="176" t="s">
        <v>1</v>
      </c>
      <c r="N252" s="177" t="s">
        <v>42</v>
      </c>
      <c r="O252" s="59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0" t="s">
        <v>273</v>
      </c>
      <c r="AT252" s="180" t="s">
        <v>173</v>
      </c>
      <c r="AU252" s="180" t="s">
        <v>86</v>
      </c>
      <c r="AY252" s="18" t="s">
        <v>170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84</v>
      </c>
      <c r="BK252" s="181">
        <f>ROUND(I252*H252,2)</f>
        <v>0</v>
      </c>
      <c r="BL252" s="18" t="s">
        <v>273</v>
      </c>
      <c r="BM252" s="180" t="s">
        <v>1884</v>
      </c>
    </row>
    <row r="253" spans="1:65" s="14" customFormat="1" ht="10.199999999999999">
      <c r="B253" s="190"/>
      <c r="D253" s="183" t="s">
        <v>179</v>
      </c>
      <c r="E253" s="191" t="s">
        <v>1</v>
      </c>
      <c r="F253" s="192" t="s">
        <v>1885</v>
      </c>
      <c r="H253" s="193">
        <v>16.899999999999999</v>
      </c>
      <c r="I253" s="194"/>
      <c r="L253" s="190"/>
      <c r="M253" s="195"/>
      <c r="N253" s="196"/>
      <c r="O253" s="196"/>
      <c r="P253" s="196"/>
      <c r="Q253" s="196"/>
      <c r="R253" s="196"/>
      <c r="S253" s="196"/>
      <c r="T253" s="197"/>
      <c r="AT253" s="191" t="s">
        <v>179</v>
      </c>
      <c r="AU253" s="191" t="s">
        <v>86</v>
      </c>
      <c r="AV253" s="14" t="s">
        <v>86</v>
      </c>
      <c r="AW253" s="14" t="s">
        <v>32</v>
      </c>
      <c r="AX253" s="14" t="s">
        <v>77</v>
      </c>
      <c r="AY253" s="191" t="s">
        <v>170</v>
      </c>
    </row>
    <row r="254" spans="1:65" s="15" customFormat="1" ht="10.199999999999999">
      <c r="B254" s="198"/>
      <c r="D254" s="183" t="s">
        <v>179</v>
      </c>
      <c r="E254" s="199" t="s">
        <v>1</v>
      </c>
      <c r="F254" s="200" t="s">
        <v>198</v>
      </c>
      <c r="H254" s="201">
        <v>16.899999999999999</v>
      </c>
      <c r="I254" s="202"/>
      <c r="L254" s="198"/>
      <c r="M254" s="203"/>
      <c r="N254" s="204"/>
      <c r="O254" s="204"/>
      <c r="P254" s="204"/>
      <c r="Q254" s="204"/>
      <c r="R254" s="204"/>
      <c r="S254" s="204"/>
      <c r="T254" s="205"/>
      <c r="AT254" s="199" t="s">
        <v>179</v>
      </c>
      <c r="AU254" s="199" t="s">
        <v>86</v>
      </c>
      <c r="AV254" s="15" t="s">
        <v>177</v>
      </c>
      <c r="AW254" s="15" t="s">
        <v>32</v>
      </c>
      <c r="AX254" s="15" t="s">
        <v>84</v>
      </c>
      <c r="AY254" s="199" t="s">
        <v>170</v>
      </c>
    </row>
    <row r="255" spans="1:65" s="2" customFormat="1" ht="21.75" customHeight="1">
      <c r="A255" s="33"/>
      <c r="B255" s="167"/>
      <c r="C255" s="168" t="s">
        <v>669</v>
      </c>
      <c r="D255" s="168" t="s">
        <v>173</v>
      </c>
      <c r="E255" s="169" t="s">
        <v>956</v>
      </c>
      <c r="F255" s="170" t="s">
        <v>1886</v>
      </c>
      <c r="G255" s="171" t="s">
        <v>184</v>
      </c>
      <c r="H255" s="172">
        <v>16.899999999999999</v>
      </c>
      <c r="I255" s="173"/>
      <c r="J255" s="174">
        <f>ROUND(I255*H255,2)</f>
        <v>0</v>
      </c>
      <c r="K255" s="175"/>
      <c r="L255" s="34"/>
      <c r="M255" s="176" t="s">
        <v>1</v>
      </c>
      <c r="N255" s="177" t="s">
        <v>42</v>
      </c>
      <c r="O255" s="59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0" t="s">
        <v>273</v>
      </c>
      <c r="AT255" s="180" t="s">
        <v>173</v>
      </c>
      <c r="AU255" s="180" t="s">
        <v>86</v>
      </c>
      <c r="AY255" s="18" t="s">
        <v>170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84</v>
      </c>
      <c r="BK255" s="181">
        <f>ROUND(I255*H255,2)</f>
        <v>0</v>
      </c>
      <c r="BL255" s="18" t="s">
        <v>273</v>
      </c>
      <c r="BM255" s="180" t="s">
        <v>1887</v>
      </c>
    </row>
    <row r="256" spans="1:65" s="2" customFormat="1" ht="33" customHeight="1">
      <c r="A256" s="33"/>
      <c r="B256" s="167"/>
      <c r="C256" s="168" t="s">
        <v>673</v>
      </c>
      <c r="D256" s="168" t="s">
        <v>173</v>
      </c>
      <c r="E256" s="169" t="s">
        <v>1888</v>
      </c>
      <c r="F256" s="170" t="s">
        <v>1889</v>
      </c>
      <c r="G256" s="171" t="s">
        <v>244</v>
      </c>
      <c r="H256" s="172">
        <v>190</v>
      </c>
      <c r="I256" s="173"/>
      <c r="J256" s="174">
        <f>ROUND(I256*H256,2)</f>
        <v>0</v>
      </c>
      <c r="K256" s="175"/>
      <c r="L256" s="34"/>
      <c r="M256" s="176" t="s">
        <v>1</v>
      </c>
      <c r="N256" s="177" t="s">
        <v>42</v>
      </c>
      <c r="O256" s="59"/>
      <c r="P256" s="178">
        <f>O256*H256</f>
        <v>0</v>
      </c>
      <c r="Q256" s="178">
        <v>0</v>
      </c>
      <c r="R256" s="178">
        <f>Q256*H256</f>
        <v>0</v>
      </c>
      <c r="S256" s="178">
        <v>0</v>
      </c>
      <c r="T256" s="179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0" t="s">
        <v>273</v>
      </c>
      <c r="AT256" s="180" t="s">
        <v>173</v>
      </c>
      <c r="AU256" s="180" t="s">
        <v>86</v>
      </c>
      <c r="AY256" s="18" t="s">
        <v>170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8" t="s">
        <v>84</v>
      </c>
      <c r="BK256" s="181">
        <f>ROUND(I256*H256,2)</f>
        <v>0</v>
      </c>
      <c r="BL256" s="18" t="s">
        <v>273</v>
      </c>
      <c r="BM256" s="180" t="s">
        <v>1890</v>
      </c>
    </row>
    <row r="257" spans="1:65" s="2" customFormat="1" ht="33" customHeight="1">
      <c r="A257" s="33"/>
      <c r="B257" s="167"/>
      <c r="C257" s="168" t="s">
        <v>677</v>
      </c>
      <c r="D257" s="168" t="s">
        <v>173</v>
      </c>
      <c r="E257" s="169" t="s">
        <v>1891</v>
      </c>
      <c r="F257" s="170" t="s">
        <v>1892</v>
      </c>
      <c r="G257" s="171" t="s">
        <v>244</v>
      </c>
      <c r="H257" s="172">
        <v>2</v>
      </c>
      <c r="I257" s="173"/>
      <c r="J257" s="174">
        <f>ROUND(I257*H257,2)</f>
        <v>0</v>
      </c>
      <c r="K257" s="175"/>
      <c r="L257" s="34"/>
      <c r="M257" s="176" t="s">
        <v>1</v>
      </c>
      <c r="N257" s="177" t="s">
        <v>42</v>
      </c>
      <c r="O257" s="59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0" t="s">
        <v>273</v>
      </c>
      <c r="AT257" s="180" t="s">
        <v>173</v>
      </c>
      <c r="AU257" s="180" t="s">
        <v>86</v>
      </c>
      <c r="AY257" s="18" t="s">
        <v>170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8" t="s">
        <v>84</v>
      </c>
      <c r="BK257" s="181">
        <f>ROUND(I257*H257,2)</f>
        <v>0</v>
      </c>
      <c r="BL257" s="18" t="s">
        <v>273</v>
      </c>
      <c r="BM257" s="180" t="s">
        <v>1893</v>
      </c>
    </row>
    <row r="258" spans="1:65" s="2" customFormat="1" ht="21.75" customHeight="1">
      <c r="A258" s="33"/>
      <c r="B258" s="167"/>
      <c r="C258" s="168" t="s">
        <v>681</v>
      </c>
      <c r="D258" s="168" t="s">
        <v>173</v>
      </c>
      <c r="E258" s="169" t="s">
        <v>1894</v>
      </c>
      <c r="F258" s="170" t="s">
        <v>1895</v>
      </c>
      <c r="G258" s="171" t="s">
        <v>244</v>
      </c>
      <c r="H258" s="172">
        <v>10</v>
      </c>
      <c r="I258" s="173"/>
      <c r="J258" s="174">
        <f>ROUND(I258*H258,2)</f>
        <v>0</v>
      </c>
      <c r="K258" s="175"/>
      <c r="L258" s="34"/>
      <c r="M258" s="176" t="s">
        <v>1</v>
      </c>
      <c r="N258" s="177" t="s">
        <v>42</v>
      </c>
      <c r="O258" s="59"/>
      <c r="P258" s="178">
        <f>O258*H258</f>
        <v>0</v>
      </c>
      <c r="Q258" s="178">
        <v>0</v>
      </c>
      <c r="R258" s="178">
        <f>Q258*H258</f>
        <v>0</v>
      </c>
      <c r="S258" s="178">
        <v>0</v>
      </c>
      <c r="T258" s="179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0" t="s">
        <v>273</v>
      </c>
      <c r="AT258" s="180" t="s">
        <v>173</v>
      </c>
      <c r="AU258" s="180" t="s">
        <v>86</v>
      </c>
      <c r="AY258" s="18" t="s">
        <v>170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8" t="s">
        <v>84</v>
      </c>
      <c r="BK258" s="181">
        <f>ROUND(I258*H258,2)</f>
        <v>0</v>
      </c>
      <c r="BL258" s="18" t="s">
        <v>273</v>
      </c>
      <c r="BM258" s="180" t="s">
        <v>1896</v>
      </c>
    </row>
    <row r="259" spans="1:65" s="12" customFormat="1" ht="25.95" customHeight="1">
      <c r="B259" s="154"/>
      <c r="D259" s="155" t="s">
        <v>76</v>
      </c>
      <c r="E259" s="156" t="s">
        <v>1012</v>
      </c>
      <c r="F259" s="156" t="s">
        <v>1013</v>
      </c>
      <c r="I259" s="157"/>
      <c r="J259" s="158">
        <f>BK259</f>
        <v>0</v>
      </c>
      <c r="L259" s="154"/>
      <c r="M259" s="159"/>
      <c r="N259" s="160"/>
      <c r="O259" s="160"/>
      <c r="P259" s="161">
        <f>SUM(P260:P290)</f>
        <v>0</v>
      </c>
      <c r="Q259" s="160"/>
      <c r="R259" s="161">
        <f>SUM(R260:R290)</f>
        <v>0</v>
      </c>
      <c r="S259" s="160"/>
      <c r="T259" s="162">
        <f>SUM(T260:T290)</f>
        <v>0</v>
      </c>
      <c r="AR259" s="155" t="s">
        <v>177</v>
      </c>
      <c r="AT259" s="163" t="s">
        <v>76</v>
      </c>
      <c r="AU259" s="163" t="s">
        <v>77</v>
      </c>
      <c r="AY259" s="155" t="s">
        <v>170</v>
      </c>
      <c r="BK259" s="164">
        <f>SUM(BK260:BK290)</f>
        <v>0</v>
      </c>
    </row>
    <row r="260" spans="1:65" s="2" customFormat="1" ht="21.75" customHeight="1">
      <c r="A260" s="33"/>
      <c r="B260" s="167"/>
      <c r="C260" s="168" t="s">
        <v>685</v>
      </c>
      <c r="D260" s="168" t="s">
        <v>173</v>
      </c>
      <c r="E260" s="169" t="s">
        <v>1897</v>
      </c>
      <c r="F260" s="170" t="s">
        <v>1898</v>
      </c>
      <c r="G260" s="171" t="s">
        <v>1017</v>
      </c>
      <c r="H260" s="172">
        <v>26</v>
      </c>
      <c r="I260" s="173"/>
      <c r="J260" s="174">
        <f>ROUND(I260*H260,2)</f>
        <v>0</v>
      </c>
      <c r="K260" s="175"/>
      <c r="L260" s="34"/>
      <c r="M260" s="176" t="s">
        <v>1</v>
      </c>
      <c r="N260" s="177" t="s">
        <v>42</v>
      </c>
      <c r="O260" s="59"/>
      <c r="P260" s="178">
        <f>O260*H260</f>
        <v>0</v>
      </c>
      <c r="Q260" s="178">
        <v>0</v>
      </c>
      <c r="R260" s="178">
        <f>Q260*H260</f>
        <v>0</v>
      </c>
      <c r="S260" s="178">
        <v>0</v>
      </c>
      <c r="T260" s="179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0" t="s">
        <v>1899</v>
      </c>
      <c r="AT260" s="180" t="s">
        <v>173</v>
      </c>
      <c r="AU260" s="180" t="s">
        <v>84</v>
      </c>
      <c r="AY260" s="18" t="s">
        <v>170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18" t="s">
        <v>84</v>
      </c>
      <c r="BK260" s="181">
        <f>ROUND(I260*H260,2)</f>
        <v>0</v>
      </c>
      <c r="BL260" s="18" t="s">
        <v>1899</v>
      </c>
      <c r="BM260" s="180" t="s">
        <v>1900</v>
      </c>
    </row>
    <row r="261" spans="1:65" s="13" customFormat="1" ht="10.199999999999999">
      <c r="B261" s="182"/>
      <c r="D261" s="183" t="s">
        <v>179</v>
      </c>
      <c r="E261" s="184" t="s">
        <v>1</v>
      </c>
      <c r="F261" s="185" t="s">
        <v>1901</v>
      </c>
      <c r="H261" s="184" t="s">
        <v>1</v>
      </c>
      <c r="I261" s="186"/>
      <c r="L261" s="182"/>
      <c r="M261" s="187"/>
      <c r="N261" s="188"/>
      <c r="O261" s="188"/>
      <c r="P261" s="188"/>
      <c r="Q261" s="188"/>
      <c r="R261" s="188"/>
      <c r="S261" s="188"/>
      <c r="T261" s="189"/>
      <c r="AT261" s="184" t="s">
        <v>179</v>
      </c>
      <c r="AU261" s="184" t="s">
        <v>84</v>
      </c>
      <c r="AV261" s="13" t="s">
        <v>84</v>
      </c>
      <c r="AW261" s="13" t="s">
        <v>32</v>
      </c>
      <c r="AX261" s="13" t="s">
        <v>77</v>
      </c>
      <c r="AY261" s="184" t="s">
        <v>170</v>
      </c>
    </row>
    <row r="262" spans="1:65" s="14" customFormat="1" ht="10.199999999999999">
      <c r="B262" s="190"/>
      <c r="D262" s="183" t="s">
        <v>179</v>
      </c>
      <c r="E262" s="191" t="s">
        <v>1</v>
      </c>
      <c r="F262" s="192" t="s">
        <v>1902</v>
      </c>
      <c r="H262" s="193">
        <v>0</v>
      </c>
      <c r="I262" s="194"/>
      <c r="L262" s="190"/>
      <c r="M262" s="195"/>
      <c r="N262" s="196"/>
      <c r="O262" s="196"/>
      <c r="P262" s="196"/>
      <c r="Q262" s="196"/>
      <c r="R262" s="196"/>
      <c r="S262" s="196"/>
      <c r="T262" s="197"/>
      <c r="AT262" s="191" t="s">
        <v>179</v>
      </c>
      <c r="AU262" s="191" t="s">
        <v>84</v>
      </c>
      <c r="AV262" s="14" t="s">
        <v>86</v>
      </c>
      <c r="AW262" s="14" t="s">
        <v>32</v>
      </c>
      <c r="AX262" s="14" t="s">
        <v>77</v>
      </c>
      <c r="AY262" s="191" t="s">
        <v>170</v>
      </c>
    </row>
    <row r="263" spans="1:65" s="13" customFormat="1" ht="20.399999999999999">
      <c r="B263" s="182"/>
      <c r="D263" s="183" t="s">
        <v>179</v>
      </c>
      <c r="E263" s="184" t="s">
        <v>1</v>
      </c>
      <c r="F263" s="185" t="s">
        <v>1903</v>
      </c>
      <c r="H263" s="184" t="s">
        <v>1</v>
      </c>
      <c r="I263" s="186"/>
      <c r="L263" s="182"/>
      <c r="M263" s="187"/>
      <c r="N263" s="188"/>
      <c r="O263" s="188"/>
      <c r="P263" s="188"/>
      <c r="Q263" s="188"/>
      <c r="R263" s="188"/>
      <c r="S263" s="188"/>
      <c r="T263" s="189"/>
      <c r="AT263" s="184" t="s">
        <v>179</v>
      </c>
      <c r="AU263" s="184" t="s">
        <v>84</v>
      </c>
      <c r="AV263" s="13" t="s">
        <v>84</v>
      </c>
      <c r="AW263" s="13" t="s">
        <v>32</v>
      </c>
      <c r="AX263" s="13" t="s">
        <v>77</v>
      </c>
      <c r="AY263" s="184" t="s">
        <v>170</v>
      </c>
    </row>
    <row r="264" spans="1:65" s="14" customFormat="1" ht="10.199999999999999">
      <c r="B264" s="190"/>
      <c r="D264" s="183" t="s">
        <v>179</v>
      </c>
      <c r="E264" s="191" t="s">
        <v>1</v>
      </c>
      <c r="F264" s="192" t="s">
        <v>1904</v>
      </c>
      <c r="H264" s="193">
        <v>26</v>
      </c>
      <c r="I264" s="194"/>
      <c r="L264" s="190"/>
      <c r="M264" s="195"/>
      <c r="N264" s="196"/>
      <c r="O264" s="196"/>
      <c r="P264" s="196"/>
      <c r="Q264" s="196"/>
      <c r="R264" s="196"/>
      <c r="S264" s="196"/>
      <c r="T264" s="197"/>
      <c r="AT264" s="191" t="s">
        <v>179</v>
      </c>
      <c r="AU264" s="191" t="s">
        <v>84</v>
      </c>
      <c r="AV264" s="14" t="s">
        <v>86</v>
      </c>
      <c r="AW264" s="14" t="s">
        <v>32</v>
      </c>
      <c r="AX264" s="14" t="s">
        <v>77</v>
      </c>
      <c r="AY264" s="191" t="s">
        <v>170</v>
      </c>
    </row>
    <row r="265" spans="1:65" s="15" customFormat="1" ht="10.199999999999999">
      <c r="B265" s="198"/>
      <c r="D265" s="183" t="s">
        <v>179</v>
      </c>
      <c r="E265" s="199" t="s">
        <v>1</v>
      </c>
      <c r="F265" s="200" t="s">
        <v>198</v>
      </c>
      <c r="H265" s="201">
        <v>26</v>
      </c>
      <c r="I265" s="202"/>
      <c r="L265" s="198"/>
      <c r="M265" s="203"/>
      <c r="N265" s="204"/>
      <c r="O265" s="204"/>
      <c r="P265" s="204"/>
      <c r="Q265" s="204"/>
      <c r="R265" s="204"/>
      <c r="S265" s="204"/>
      <c r="T265" s="205"/>
      <c r="AT265" s="199" t="s">
        <v>179</v>
      </c>
      <c r="AU265" s="199" t="s">
        <v>84</v>
      </c>
      <c r="AV265" s="15" t="s">
        <v>177</v>
      </c>
      <c r="AW265" s="15" t="s">
        <v>32</v>
      </c>
      <c r="AX265" s="15" t="s">
        <v>84</v>
      </c>
      <c r="AY265" s="199" t="s">
        <v>170</v>
      </c>
    </row>
    <row r="266" spans="1:65" s="2" customFormat="1" ht="21.75" customHeight="1">
      <c r="A266" s="33"/>
      <c r="B266" s="167"/>
      <c r="C266" s="168" t="s">
        <v>689</v>
      </c>
      <c r="D266" s="168" t="s">
        <v>173</v>
      </c>
      <c r="E266" s="169" t="s">
        <v>1905</v>
      </c>
      <c r="F266" s="170" t="s">
        <v>1906</v>
      </c>
      <c r="G266" s="171" t="s">
        <v>1017</v>
      </c>
      <c r="H266" s="172">
        <v>8</v>
      </c>
      <c r="I266" s="173"/>
      <c r="J266" s="174">
        <f>ROUND(I266*H266,2)</f>
        <v>0</v>
      </c>
      <c r="K266" s="175"/>
      <c r="L266" s="34"/>
      <c r="M266" s="176" t="s">
        <v>1</v>
      </c>
      <c r="N266" s="177" t="s">
        <v>42</v>
      </c>
      <c r="O266" s="59"/>
      <c r="P266" s="178">
        <f>O266*H266</f>
        <v>0</v>
      </c>
      <c r="Q266" s="178">
        <v>0</v>
      </c>
      <c r="R266" s="178">
        <f>Q266*H266</f>
        <v>0</v>
      </c>
      <c r="S266" s="178">
        <v>0</v>
      </c>
      <c r="T266" s="179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0" t="s">
        <v>1899</v>
      </c>
      <c r="AT266" s="180" t="s">
        <v>173</v>
      </c>
      <c r="AU266" s="180" t="s">
        <v>84</v>
      </c>
      <c r="AY266" s="18" t="s">
        <v>170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84</v>
      </c>
      <c r="BK266" s="181">
        <f>ROUND(I266*H266,2)</f>
        <v>0</v>
      </c>
      <c r="BL266" s="18" t="s">
        <v>1899</v>
      </c>
      <c r="BM266" s="180" t="s">
        <v>1907</v>
      </c>
    </row>
    <row r="267" spans="1:65" s="13" customFormat="1" ht="10.199999999999999">
      <c r="B267" s="182"/>
      <c r="D267" s="183" t="s">
        <v>179</v>
      </c>
      <c r="E267" s="184" t="s">
        <v>1</v>
      </c>
      <c r="F267" s="185" t="s">
        <v>1908</v>
      </c>
      <c r="H267" s="184" t="s">
        <v>1</v>
      </c>
      <c r="I267" s="186"/>
      <c r="L267" s="182"/>
      <c r="M267" s="187"/>
      <c r="N267" s="188"/>
      <c r="O267" s="188"/>
      <c r="P267" s="188"/>
      <c r="Q267" s="188"/>
      <c r="R267" s="188"/>
      <c r="S267" s="188"/>
      <c r="T267" s="189"/>
      <c r="AT267" s="184" t="s">
        <v>179</v>
      </c>
      <c r="AU267" s="184" t="s">
        <v>84</v>
      </c>
      <c r="AV267" s="13" t="s">
        <v>84</v>
      </c>
      <c r="AW267" s="13" t="s">
        <v>32</v>
      </c>
      <c r="AX267" s="13" t="s">
        <v>77</v>
      </c>
      <c r="AY267" s="184" t="s">
        <v>170</v>
      </c>
    </row>
    <row r="268" spans="1:65" s="14" customFormat="1" ht="10.199999999999999">
      <c r="B268" s="190"/>
      <c r="D268" s="183" t="s">
        <v>179</v>
      </c>
      <c r="E268" s="191" t="s">
        <v>1</v>
      </c>
      <c r="F268" s="192" t="s">
        <v>1909</v>
      </c>
      <c r="H268" s="193">
        <v>8</v>
      </c>
      <c r="I268" s="194"/>
      <c r="L268" s="190"/>
      <c r="M268" s="195"/>
      <c r="N268" s="196"/>
      <c r="O268" s="196"/>
      <c r="P268" s="196"/>
      <c r="Q268" s="196"/>
      <c r="R268" s="196"/>
      <c r="S268" s="196"/>
      <c r="T268" s="197"/>
      <c r="AT268" s="191" t="s">
        <v>179</v>
      </c>
      <c r="AU268" s="191" t="s">
        <v>84</v>
      </c>
      <c r="AV268" s="14" t="s">
        <v>86</v>
      </c>
      <c r="AW268" s="14" t="s">
        <v>32</v>
      </c>
      <c r="AX268" s="14" t="s">
        <v>77</v>
      </c>
      <c r="AY268" s="191" t="s">
        <v>170</v>
      </c>
    </row>
    <row r="269" spans="1:65" s="13" customFormat="1" ht="30.6">
      <c r="B269" s="182"/>
      <c r="D269" s="183" t="s">
        <v>179</v>
      </c>
      <c r="E269" s="184" t="s">
        <v>1</v>
      </c>
      <c r="F269" s="185" t="s">
        <v>1910</v>
      </c>
      <c r="H269" s="184" t="s">
        <v>1</v>
      </c>
      <c r="I269" s="186"/>
      <c r="L269" s="182"/>
      <c r="M269" s="187"/>
      <c r="N269" s="188"/>
      <c r="O269" s="188"/>
      <c r="P269" s="188"/>
      <c r="Q269" s="188"/>
      <c r="R269" s="188"/>
      <c r="S269" s="188"/>
      <c r="T269" s="189"/>
      <c r="AT269" s="184" t="s">
        <v>179</v>
      </c>
      <c r="AU269" s="184" t="s">
        <v>84</v>
      </c>
      <c r="AV269" s="13" t="s">
        <v>84</v>
      </c>
      <c r="AW269" s="13" t="s">
        <v>32</v>
      </c>
      <c r="AX269" s="13" t="s">
        <v>77</v>
      </c>
      <c r="AY269" s="184" t="s">
        <v>170</v>
      </c>
    </row>
    <row r="270" spans="1:65" s="15" customFormat="1" ht="10.199999999999999">
      <c r="B270" s="198"/>
      <c r="D270" s="183" t="s">
        <v>179</v>
      </c>
      <c r="E270" s="199" t="s">
        <v>1</v>
      </c>
      <c r="F270" s="200" t="s">
        <v>198</v>
      </c>
      <c r="H270" s="201">
        <v>8</v>
      </c>
      <c r="I270" s="202"/>
      <c r="L270" s="198"/>
      <c r="M270" s="203"/>
      <c r="N270" s="204"/>
      <c r="O270" s="204"/>
      <c r="P270" s="204"/>
      <c r="Q270" s="204"/>
      <c r="R270" s="204"/>
      <c r="S270" s="204"/>
      <c r="T270" s="205"/>
      <c r="AT270" s="199" t="s">
        <v>179</v>
      </c>
      <c r="AU270" s="199" t="s">
        <v>84</v>
      </c>
      <c r="AV270" s="15" t="s">
        <v>177</v>
      </c>
      <c r="AW270" s="15" t="s">
        <v>32</v>
      </c>
      <c r="AX270" s="15" t="s">
        <v>84</v>
      </c>
      <c r="AY270" s="199" t="s">
        <v>170</v>
      </c>
    </row>
    <row r="271" spans="1:65" s="2" customFormat="1" ht="21.75" customHeight="1">
      <c r="A271" s="33"/>
      <c r="B271" s="167"/>
      <c r="C271" s="168" t="s">
        <v>693</v>
      </c>
      <c r="D271" s="168" t="s">
        <v>173</v>
      </c>
      <c r="E271" s="169" t="s">
        <v>1911</v>
      </c>
      <c r="F271" s="170" t="s">
        <v>1912</v>
      </c>
      <c r="G271" s="171" t="s">
        <v>1017</v>
      </c>
      <c r="H271" s="172">
        <v>184</v>
      </c>
      <c r="I271" s="173"/>
      <c r="J271" s="174">
        <f>ROUND(I271*H271,2)</f>
        <v>0</v>
      </c>
      <c r="K271" s="175"/>
      <c r="L271" s="34"/>
      <c r="M271" s="176" t="s">
        <v>1</v>
      </c>
      <c r="N271" s="177" t="s">
        <v>42</v>
      </c>
      <c r="O271" s="59"/>
      <c r="P271" s="178">
        <f>O271*H271</f>
        <v>0</v>
      </c>
      <c r="Q271" s="178">
        <v>0</v>
      </c>
      <c r="R271" s="178">
        <f>Q271*H271</f>
        <v>0</v>
      </c>
      <c r="S271" s="178">
        <v>0</v>
      </c>
      <c r="T271" s="17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0" t="s">
        <v>1899</v>
      </c>
      <c r="AT271" s="180" t="s">
        <v>173</v>
      </c>
      <c r="AU271" s="180" t="s">
        <v>84</v>
      </c>
      <c r="AY271" s="18" t="s">
        <v>170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18" t="s">
        <v>84</v>
      </c>
      <c r="BK271" s="181">
        <f>ROUND(I271*H271,2)</f>
        <v>0</v>
      </c>
      <c r="BL271" s="18" t="s">
        <v>1899</v>
      </c>
      <c r="BM271" s="180" t="s">
        <v>1913</v>
      </c>
    </row>
    <row r="272" spans="1:65" s="13" customFormat="1" ht="10.199999999999999">
      <c r="B272" s="182"/>
      <c r="D272" s="183" t="s">
        <v>179</v>
      </c>
      <c r="E272" s="184" t="s">
        <v>1</v>
      </c>
      <c r="F272" s="185" t="s">
        <v>1914</v>
      </c>
      <c r="H272" s="184" t="s">
        <v>1</v>
      </c>
      <c r="I272" s="186"/>
      <c r="L272" s="182"/>
      <c r="M272" s="187"/>
      <c r="N272" s="188"/>
      <c r="O272" s="188"/>
      <c r="P272" s="188"/>
      <c r="Q272" s="188"/>
      <c r="R272" s="188"/>
      <c r="S272" s="188"/>
      <c r="T272" s="189"/>
      <c r="AT272" s="184" t="s">
        <v>179</v>
      </c>
      <c r="AU272" s="184" t="s">
        <v>84</v>
      </c>
      <c r="AV272" s="13" t="s">
        <v>84</v>
      </c>
      <c r="AW272" s="13" t="s">
        <v>32</v>
      </c>
      <c r="AX272" s="13" t="s">
        <v>77</v>
      </c>
      <c r="AY272" s="184" t="s">
        <v>170</v>
      </c>
    </row>
    <row r="273" spans="1:65" s="14" customFormat="1" ht="10.199999999999999">
      <c r="B273" s="190"/>
      <c r="D273" s="183" t="s">
        <v>179</v>
      </c>
      <c r="E273" s="191" t="s">
        <v>1</v>
      </c>
      <c r="F273" s="192" t="s">
        <v>1915</v>
      </c>
      <c r="H273" s="193">
        <v>8</v>
      </c>
      <c r="I273" s="194"/>
      <c r="L273" s="190"/>
      <c r="M273" s="195"/>
      <c r="N273" s="196"/>
      <c r="O273" s="196"/>
      <c r="P273" s="196"/>
      <c r="Q273" s="196"/>
      <c r="R273" s="196"/>
      <c r="S273" s="196"/>
      <c r="T273" s="197"/>
      <c r="AT273" s="191" t="s">
        <v>179</v>
      </c>
      <c r="AU273" s="191" t="s">
        <v>84</v>
      </c>
      <c r="AV273" s="14" t="s">
        <v>86</v>
      </c>
      <c r="AW273" s="14" t="s">
        <v>32</v>
      </c>
      <c r="AX273" s="14" t="s">
        <v>77</v>
      </c>
      <c r="AY273" s="191" t="s">
        <v>170</v>
      </c>
    </row>
    <row r="274" spans="1:65" s="13" customFormat="1" ht="20.399999999999999">
      <c r="B274" s="182"/>
      <c r="D274" s="183" t="s">
        <v>179</v>
      </c>
      <c r="E274" s="184" t="s">
        <v>1</v>
      </c>
      <c r="F274" s="185" t="s">
        <v>1916</v>
      </c>
      <c r="H274" s="184" t="s">
        <v>1</v>
      </c>
      <c r="I274" s="186"/>
      <c r="L274" s="182"/>
      <c r="M274" s="187"/>
      <c r="N274" s="188"/>
      <c r="O274" s="188"/>
      <c r="P274" s="188"/>
      <c r="Q274" s="188"/>
      <c r="R274" s="188"/>
      <c r="S274" s="188"/>
      <c r="T274" s="189"/>
      <c r="AT274" s="184" t="s">
        <v>179</v>
      </c>
      <c r="AU274" s="184" t="s">
        <v>84</v>
      </c>
      <c r="AV274" s="13" t="s">
        <v>84</v>
      </c>
      <c r="AW274" s="13" t="s">
        <v>32</v>
      </c>
      <c r="AX274" s="13" t="s">
        <v>77</v>
      </c>
      <c r="AY274" s="184" t="s">
        <v>170</v>
      </c>
    </row>
    <row r="275" spans="1:65" s="14" customFormat="1" ht="10.199999999999999">
      <c r="B275" s="190"/>
      <c r="D275" s="183" t="s">
        <v>179</v>
      </c>
      <c r="E275" s="191" t="s">
        <v>1</v>
      </c>
      <c r="F275" s="192" t="s">
        <v>1917</v>
      </c>
      <c r="H275" s="193">
        <v>128</v>
      </c>
      <c r="I275" s="194"/>
      <c r="L275" s="190"/>
      <c r="M275" s="195"/>
      <c r="N275" s="196"/>
      <c r="O275" s="196"/>
      <c r="P275" s="196"/>
      <c r="Q275" s="196"/>
      <c r="R275" s="196"/>
      <c r="S275" s="196"/>
      <c r="T275" s="197"/>
      <c r="AT275" s="191" t="s">
        <v>179</v>
      </c>
      <c r="AU275" s="191" t="s">
        <v>84</v>
      </c>
      <c r="AV275" s="14" t="s">
        <v>86</v>
      </c>
      <c r="AW275" s="14" t="s">
        <v>32</v>
      </c>
      <c r="AX275" s="14" t="s">
        <v>77</v>
      </c>
      <c r="AY275" s="191" t="s">
        <v>170</v>
      </c>
    </row>
    <row r="276" spans="1:65" s="13" customFormat="1" ht="20.399999999999999">
      <c r="B276" s="182"/>
      <c r="D276" s="183" t="s">
        <v>179</v>
      </c>
      <c r="E276" s="184" t="s">
        <v>1</v>
      </c>
      <c r="F276" s="185" t="s">
        <v>1918</v>
      </c>
      <c r="H276" s="184" t="s">
        <v>1</v>
      </c>
      <c r="I276" s="186"/>
      <c r="L276" s="182"/>
      <c r="M276" s="187"/>
      <c r="N276" s="188"/>
      <c r="O276" s="188"/>
      <c r="P276" s="188"/>
      <c r="Q276" s="188"/>
      <c r="R276" s="188"/>
      <c r="S276" s="188"/>
      <c r="T276" s="189"/>
      <c r="AT276" s="184" t="s">
        <v>179</v>
      </c>
      <c r="AU276" s="184" t="s">
        <v>84</v>
      </c>
      <c r="AV276" s="13" t="s">
        <v>84</v>
      </c>
      <c r="AW276" s="13" t="s">
        <v>32</v>
      </c>
      <c r="AX276" s="13" t="s">
        <v>77</v>
      </c>
      <c r="AY276" s="184" t="s">
        <v>170</v>
      </c>
    </row>
    <row r="277" spans="1:65" s="14" customFormat="1" ht="10.199999999999999">
      <c r="B277" s="190"/>
      <c r="D277" s="183" t="s">
        <v>179</v>
      </c>
      <c r="E277" s="191" t="s">
        <v>1</v>
      </c>
      <c r="F277" s="192" t="s">
        <v>1919</v>
      </c>
      <c r="H277" s="193">
        <v>48</v>
      </c>
      <c r="I277" s="194"/>
      <c r="L277" s="190"/>
      <c r="M277" s="195"/>
      <c r="N277" s="196"/>
      <c r="O277" s="196"/>
      <c r="P277" s="196"/>
      <c r="Q277" s="196"/>
      <c r="R277" s="196"/>
      <c r="S277" s="196"/>
      <c r="T277" s="197"/>
      <c r="AT277" s="191" t="s">
        <v>179</v>
      </c>
      <c r="AU277" s="191" t="s">
        <v>84</v>
      </c>
      <c r="AV277" s="14" t="s">
        <v>86</v>
      </c>
      <c r="AW277" s="14" t="s">
        <v>32</v>
      </c>
      <c r="AX277" s="14" t="s">
        <v>77</v>
      </c>
      <c r="AY277" s="191" t="s">
        <v>170</v>
      </c>
    </row>
    <row r="278" spans="1:65" s="15" customFormat="1" ht="10.199999999999999">
      <c r="B278" s="198"/>
      <c r="D278" s="183" t="s">
        <v>179</v>
      </c>
      <c r="E278" s="199" t="s">
        <v>1</v>
      </c>
      <c r="F278" s="200" t="s">
        <v>198</v>
      </c>
      <c r="H278" s="201">
        <v>184</v>
      </c>
      <c r="I278" s="202"/>
      <c r="L278" s="198"/>
      <c r="M278" s="203"/>
      <c r="N278" s="204"/>
      <c r="O278" s="204"/>
      <c r="P278" s="204"/>
      <c r="Q278" s="204"/>
      <c r="R278" s="204"/>
      <c r="S278" s="204"/>
      <c r="T278" s="205"/>
      <c r="AT278" s="199" t="s">
        <v>179</v>
      </c>
      <c r="AU278" s="199" t="s">
        <v>84</v>
      </c>
      <c r="AV278" s="15" t="s">
        <v>177</v>
      </c>
      <c r="AW278" s="15" t="s">
        <v>32</v>
      </c>
      <c r="AX278" s="15" t="s">
        <v>84</v>
      </c>
      <c r="AY278" s="199" t="s">
        <v>170</v>
      </c>
    </row>
    <row r="279" spans="1:65" s="2" customFormat="1" ht="21.75" customHeight="1">
      <c r="A279" s="33"/>
      <c r="B279" s="167"/>
      <c r="C279" s="168" t="s">
        <v>698</v>
      </c>
      <c r="D279" s="168" t="s">
        <v>173</v>
      </c>
      <c r="E279" s="169" t="s">
        <v>1920</v>
      </c>
      <c r="F279" s="170" t="s">
        <v>1921</v>
      </c>
      <c r="G279" s="171" t="s">
        <v>1017</v>
      </c>
      <c r="H279" s="172">
        <v>77</v>
      </c>
      <c r="I279" s="173"/>
      <c r="J279" s="174">
        <f>ROUND(I279*H279,2)</f>
        <v>0</v>
      </c>
      <c r="K279" s="175"/>
      <c r="L279" s="34"/>
      <c r="M279" s="176" t="s">
        <v>1</v>
      </c>
      <c r="N279" s="177" t="s">
        <v>42</v>
      </c>
      <c r="O279" s="59"/>
      <c r="P279" s="178">
        <f>O279*H279</f>
        <v>0</v>
      </c>
      <c r="Q279" s="178">
        <v>0</v>
      </c>
      <c r="R279" s="178">
        <f>Q279*H279</f>
        <v>0</v>
      </c>
      <c r="S279" s="178">
        <v>0</v>
      </c>
      <c r="T279" s="179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0" t="s">
        <v>1899</v>
      </c>
      <c r="AT279" s="180" t="s">
        <v>173</v>
      </c>
      <c r="AU279" s="180" t="s">
        <v>84</v>
      </c>
      <c r="AY279" s="18" t="s">
        <v>170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8" t="s">
        <v>84</v>
      </c>
      <c r="BK279" s="181">
        <f>ROUND(I279*H279,2)</f>
        <v>0</v>
      </c>
      <c r="BL279" s="18" t="s">
        <v>1899</v>
      </c>
      <c r="BM279" s="180" t="s">
        <v>1922</v>
      </c>
    </row>
    <row r="280" spans="1:65" s="13" customFormat="1" ht="10.199999999999999">
      <c r="B280" s="182"/>
      <c r="D280" s="183" t="s">
        <v>179</v>
      </c>
      <c r="E280" s="184" t="s">
        <v>1</v>
      </c>
      <c r="F280" s="185" t="s">
        <v>1923</v>
      </c>
      <c r="H280" s="184" t="s">
        <v>1</v>
      </c>
      <c r="I280" s="186"/>
      <c r="L280" s="182"/>
      <c r="M280" s="187"/>
      <c r="N280" s="188"/>
      <c r="O280" s="188"/>
      <c r="P280" s="188"/>
      <c r="Q280" s="188"/>
      <c r="R280" s="188"/>
      <c r="S280" s="188"/>
      <c r="T280" s="189"/>
      <c r="AT280" s="184" t="s">
        <v>179</v>
      </c>
      <c r="AU280" s="184" t="s">
        <v>84</v>
      </c>
      <c r="AV280" s="13" t="s">
        <v>84</v>
      </c>
      <c r="AW280" s="13" t="s">
        <v>32</v>
      </c>
      <c r="AX280" s="13" t="s">
        <v>77</v>
      </c>
      <c r="AY280" s="184" t="s">
        <v>170</v>
      </c>
    </row>
    <row r="281" spans="1:65" s="14" customFormat="1" ht="10.199999999999999">
      <c r="B281" s="190"/>
      <c r="D281" s="183" t="s">
        <v>179</v>
      </c>
      <c r="E281" s="191" t="s">
        <v>1</v>
      </c>
      <c r="F281" s="192" t="s">
        <v>1915</v>
      </c>
      <c r="H281" s="193">
        <v>8</v>
      </c>
      <c r="I281" s="194"/>
      <c r="L281" s="190"/>
      <c r="M281" s="195"/>
      <c r="N281" s="196"/>
      <c r="O281" s="196"/>
      <c r="P281" s="196"/>
      <c r="Q281" s="196"/>
      <c r="R281" s="196"/>
      <c r="S281" s="196"/>
      <c r="T281" s="197"/>
      <c r="AT281" s="191" t="s">
        <v>179</v>
      </c>
      <c r="AU281" s="191" t="s">
        <v>84</v>
      </c>
      <c r="AV281" s="14" t="s">
        <v>86</v>
      </c>
      <c r="AW281" s="14" t="s">
        <v>32</v>
      </c>
      <c r="AX281" s="14" t="s">
        <v>77</v>
      </c>
      <c r="AY281" s="191" t="s">
        <v>170</v>
      </c>
    </row>
    <row r="282" spans="1:65" s="13" customFormat="1" ht="10.199999999999999">
      <c r="B282" s="182"/>
      <c r="D282" s="183" t="s">
        <v>179</v>
      </c>
      <c r="E282" s="184" t="s">
        <v>1</v>
      </c>
      <c r="F282" s="185" t="s">
        <v>1924</v>
      </c>
      <c r="H282" s="184" t="s">
        <v>1</v>
      </c>
      <c r="I282" s="186"/>
      <c r="L282" s="182"/>
      <c r="M282" s="187"/>
      <c r="N282" s="188"/>
      <c r="O282" s="188"/>
      <c r="P282" s="188"/>
      <c r="Q282" s="188"/>
      <c r="R282" s="188"/>
      <c r="S282" s="188"/>
      <c r="T282" s="189"/>
      <c r="AT282" s="184" t="s">
        <v>179</v>
      </c>
      <c r="AU282" s="184" t="s">
        <v>84</v>
      </c>
      <c r="AV282" s="13" t="s">
        <v>84</v>
      </c>
      <c r="AW282" s="13" t="s">
        <v>32</v>
      </c>
      <c r="AX282" s="13" t="s">
        <v>77</v>
      </c>
      <c r="AY282" s="184" t="s">
        <v>170</v>
      </c>
    </row>
    <row r="283" spans="1:65" s="14" customFormat="1" ht="10.199999999999999">
      <c r="B283" s="190"/>
      <c r="D283" s="183" t="s">
        <v>179</v>
      </c>
      <c r="E283" s="191" t="s">
        <v>1</v>
      </c>
      <c r="F283" s="192" t="s">
        <v>1925</v>
      </c>
      <c r="H283" s="193">
        <v>12</v>
      </c>
      <c r="I283" s="194"/>
      <c r="L283" s="190"/>
      <c r="M283" s="195"/>
      <c r="N283" s="196"/>
      <c r="O283" s="196"/>
      <c r="P283" s="196"/>
      <c r="Q283" s="196"/>
      <c r="R283" s="196"/>
      <c r="S283" s="196"/>
      <c r="T283" s="197"/>
      <c r="AT283" s="191" t="s">
        <v>179</v>
      </c>
      <c r="AU283" s="191" t="s">
        <v>84</v>
      </c>
      <c r="AV283" s="14" t="s">
        <v>86</v>
      </c>
      <c r="AW283" s="14" t="s">
        <v>32</v>
      </c>
      <c r="AX283" s="14" t="s">
        <v>77</v>
      </c>
      <c r="AY283" s="191" t="s">
        <v>170</v>
      </c>
    </row>
    <row r="284" spans="1:65" s="13" customFormat="1" ht="10.199999999999999">
      <c r="B284" s="182"/>
      <c r="D284" s="183" t="s">
        <v>179</v>
      </c>
      <c r="E284" s="184" t="s">
        <v>1</v>
      </c>
      <c r="F284" s="185" t="s">
        <v>1926</v>
      </c>
      <c r="H284" s="184" t="s">
        <v>1</v>
      </c>
      <c r="I284" s="186"/>
      <c r="L284" s="182"/>
      <c r="M284" s="187"/>
      <c r="N284" s="188"/>
      <c r="O284" s="188"/>
      <c r="P284" s="188"/>
      <c r="Q284" s="188"/>
      <c r="R284" s="188"/>
      <c r="S284" s="188"/>
      <c r="T284" s="189"/>
      <c r="AT284" s="184" t="s">
        <v>179</v>
      </c>
      <c r="AU284" s="184" t="s">
        <v>84</v>
      </c>
      <c r="AV284" s="13" t="s">
        <v>84</v>
      </c>
      <c r="AW284" s="13" t="s">
        <v>32</v>
      </c>
      <c r="AX284" s="13" t="s">
        <v>77</v>
      </c>
      <c r="AY284" s="184" t="s">
        <v>170</v>
      </c>
    </row>
    <row r="285" spans="1:65" s="14" customFormat="1" ht="10.199999999999999">
      <c r="B285" s="190"/>
      <c r="D285" s="183" t="s">
        <v>179</v>
      </c>
      <c r="E285" s="191" t="s">
        <v>1</v>
      </c>
      <c r="F285" s="192" t="s">
        <v>1927</v>
      </c>
      <c r="H285" s="193">
        <v>24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179</v>
      </c>
      <c r="AU285" s="191" t="s">
        <v>84</v>
      </c>
      <c r="AV285" s="14" t="s">
        <v>86</v>
      </c>
      <c r="AW285" s="14" t="s">
        <v>32</v>
      </c>
      <c r="AX285" s="14" t="s">
        <v>77</v>
      </c>
      <c r="AY285" s="191" t="s">
        <v>170</v>
      </c>
    </row>
    <row r="286" spans="1:65" s="13" customFormat="1" ht="10.199999999999999">
      <c r="B286" s="182"/>
      <c r="D286" s="183" t="s">
        <v>179</v>
      </c>
      <c r="E286" s="184" t="s">
        <v>1</v>
      </c>
      <c r="F286" s="185" t="s">
        <v>1928</v>
      </c>
      <c r="H286" s="184" t="s">
        <v>1</v>
      </c>
      <c r="I286" s="186"/>
      <c r="L286" s="182"/>
      <c r="M286" s="187"/>
      <c r="N286" s="188"/>
      <c r="O286" s="188"/>
      <c r="P286" s="188"/>
      <c r="Q286" s="188"/>
      <c r="R286" s="188"/>
      <c r="S286" s="188"/>
      <c r="T286" s="189"/>
      <c r="AT286" s="184" t="s">
        <v>179</v>
      </c>
      <c r="AU286" s="184" t="s">
        <v>84</v>
      </c>
      <c r="AV286" s="13" t="s">
        <v>84</v>
      </c>
      <c r="AW286" s="13" t="s">
        <v>32</v>
      </c>
      <c r="AX286" s="13" t="s">
        <v>77</v>
      </c>
      <c r="AY286" s="184" t="s">
        <v>170</v>
      </c>
    </row>
    <row r="287" spans="1:65" s="14" customFormat="1" ht="10.199999999999999">
      <c r="B287" s="190"/>
      <c r="D287" s="183" t="s">
        <v>179</v>
      </c>
      <c r="E287" s="191" t="s">
        <v>1</v>
      </c>
      <c r="F287" s="192" t="s">
        <v>1929</v>
      </c>
      <c r="H287" s="193">
        <v>1</v>
      </c>
      <c r="I287" s="194"/>
      <c r="L287" s="190"/>
      <c r="M287" s="195"/>
      <c r="N287" s="196"/>
      <c r="O287" s="196"/>
      <c r="P287" s="196"/>
      <c r="Q287" s="196"/>
      <c r="R287" s="196"/>
      <c r="S287" s="196"/>
      <c r="T287" s="197"/>
      <c r="AT287" s="191" t="s">
        <v>179</v>
      </c>
      <c r="AU287" s="191" t="s">
        <v>84</v>
      </c>
      <c r="AV287" s="14" t="s">
        <v>86</v>
      </c>
      <c r="AW287" s="14" t="s">
        <v>32</v>
      </c>
      <c r="AX287" s="14" t="s">
        <v>77</v>
      </c>
      <c r="AY287" s="191" t="s">
        <v>170</v>
      </c>
    </row>
    <row r="288" spans="1:65" s="13" customFormat="1" ht="20.399999999999999">
      <c r="B288" s="182"/>
      <c r="D288" s="183" t="s">
        <v>179</v>
      </c>
      <c r="E288" s="184" t="s">
        <v>1</v>
      </c>
      <c r="F288" s="185" t="s">
        <v>1930</v>
      </c>
      <c r="H288" s="184" t="s">
        <v>1</v>
      </c>
      <c r="I288" s="186"/>
      <c r="L288" s="182"/>
      <c r="M288" s="187"/>
      <c r="N288" s="188"/>
      <c r="O288" s="188"/>
      <c r="P288" s="188"/>
      <c r="Q288" s="188"/>
      <c r="R288" s="188"/>
      <c r="S288" s="188"/>
      <c r="T288" s="189"/>
      <c r="AT288" s="184" t="s">
        <v>179</v>
      </c>
      <c r="AU288" s="184" t="s">
        <v>84</v>
      </c>
      <c r="AV288" s="13" t="s">
        <v>84</v>
      </c>
      <c r="AW288" s="13" t="s">
        <v>32</v>
      </c>
      <c r="AX288" s="13" t="s">
        <v>77</v>
      </c>
      <c r="AY288" s="184" t="s">
        <v>170</v>
      </c>
    </row>
    <row r="289" spans="1:51" s="14" customFormat="1" ht="10.199999999999999">
      <c r="B289" s="190"/>
      <c r="D289" s="183" t="s">
        <v>179</v>
      </c>
      <c r="E289" s="191" t="s">
        <v>1</v>
      </c>
      <c r="F289" s="192" t="s">
        <v>1931</v>
      </c>
      <c r="H289" s="193">
        <v>32</v>
      </c>
      <c r="I289" s="194"/>
      <c r="L289" s="190"/>
      <c r="M289" s="195"/>
      <c r="N289" s="196"/>
      <c r="O289" s="196"/>
      <c r="P289" s="196"/>
      <c r="Q289" s="196"/>
      <c r="R289" s="196"/>
      <c r="S289" s="196"/>
      <c r="T289" s="197"/>
      <c r="AT289" s="191" t="s">
        <v>179</v>
      </c>
      <c r="AU289" s="191" t="s">
        <v>84</v>
      </c>
      <c r="AV289" s="14" t="s">
        <v>86</v>
      </c>
      <c r="AW289" s="14" t="s">
        <v>32</v>
      </c>
      <c r="AX289" s="14" t="s">
        <v>77</v>
      </c>
      <c r="AY289" s="191" t="s">
        <v>170</v>
      </c>
    </row>
    <row r="290" spans="1:51" s="15" customFormat="1" ht="10.199999999999999">
      <c r="B290" s="198"/>
      <c r="D290" s="183" t="s">
        <v>179</v>
      </c>
      <c r="E290" s="199" t="s">
        <v>1</v>
      </c>
      <c r="F290" s="200" t="s">
        <v>198</v>
      </c>
      <c r="H290" s="201">
        <v>77</v>
      </c>
      <c r="I290" s="202"/>
      <c r="L290" s="198"/>
      <c r="M290" s="233"/>
      <c r="N290" s="234"/>
      <c r="O290" s="234"/>
      <c r="P290" s="234"/>
      <c r="Q290" s="234"/>
      <c r="R290" s="234"/>
      <c r="S290" s="234"/>
      <c r="T290" s="235"/>
      <c r="AT290" s="199" t="s">
        <v>179</v>
      </c>
      <c r="AU290" s="199" t="s">
        <v>84</v>
      </c>
      <c r="AV290" s="15" t="s">
        <v>177</v>
      </c>
      <c r="AW290" s="15" t="s">
        <v>32</v>
      </c>
      <c r="AX290" s="15" t="s">
        <v>84</v>
      </c>
      <c r="AY290" s="199" t="s">
        <v>170</v>
      </c>
    </row>
    <row r="291" spans="1:51" s="2" customFormat="1" ht="6.9" customHeight="1">
      <c r="A291" s="33"/>
      <c r="B291" s="48"/>
      <c r="C291" s="49"/>
      <c r="D291" s="49"/>
      <c r="E291" s="49"/>
      <c r="F291" s="49"/>
      <c r="G291" s="49"/>
      <c r="H291" s="49"/>
      <c r="I291" s="126"/>
      <c r="J291" s="49"/>
      <c r="K291" s="49"/>
      <c r="L291" s="34"/>
      <c r="M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</row>
  </sheetData>
  <autoFilter ref="C131:K290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103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127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1932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ROUND((SUM(BE129:BE234)),  2)</f>
        <v>0</v>
      </c>
      <c r="G35" s="33"/>
      <c r="H35" s="33"/>
      <c r="I35" s="113">
        <v>0.21</v>
      </c>
      <c r="J35" s="112">
        <f>ROUND(((SUM(BE129:BE234))*I35),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ROUND((SUM(BF129:BF234)),  2)</f>
        <v>0</v>
      </c>
      <c r="G36" s="33"/>
      <c r="H36" s="33"/>
      <c r="I36" s="113">
        <v>0.15</v>
      </c>
      <c r="J36" s="112">
        <f>ROUND(((SUM(BF129:BF234))*I36),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ROUND((SUM(BG129:BG234)),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ROUND((SUM(BH129:BH234)),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ROUND((SUM(BI129:BI234)),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127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A.5 - Elektro - silnoproud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135</v>
      </c>
      <c r="E99" s="134"/>
      <c r="F99" s="134"/>
      <c r="G99" s="134"/>
      <c r="H99" s="134"/>
      <c r="I99" s="135"/>
      <c r="J99" s="136">
        <f>J130</f>
        <v>0</v>
      </c>
      <c r="L99" s="132"/>
    </row>
    <row r="100" spans="1:47" s="10" customFormat="1" ht="19.95" customHeight="1">
      <c r="B100" s="137"/>
      <c r="D100" s="138" t="s">
        <v>1933</v>
      </c>
      <c r="E100" s="139"/>
      <c r="F100" s="139"/>
      <c r="G100" s="139"/>
      <c r="H100" s="139"/>
      <c r="I100" s="140"/>
      <c r="J100" s="141">
        <f>J131</f>
        <v>0</v>
      </c>
      <c r="L100" s="137"/>
    </row>
    <row r="101" spans="1:47" s="9" customFormat="1" ht="24.9" customHeight="1">
      <c r="B101" s="132"/>
      <c r="D101" s="133" t="s">
        <v>141</v>
      </c>
      <c r="E101" s="134"/>
      <c r="F101" s="134"/>
      <c r="G101" s="134"/>
      <c r="H101" s="134"/>
      <c r="I101" s="135"/>
      <c r="J101" s="136">
        <f>J134</f>
        <v>0</v>
      </c>
      <c r="L101" s="132"/>
    </row>
    <row r="102" spans="1:47" s="10" customFormat="1" ht="19.95" customHeight="1">
      <c r="B102" s="137"/>
      <c r="D102" s="138" t="s">
        <v>1934</v>
      </c>
      <c r="E102" s="139"/>
      <c r="F102" s="139"/>
      <c r="G102" s="139"/>
      <c r="H102" s="139"/>
      <c r="I102" s="140"/>
      <c r="J102" s="141">
        <f>J135</f>
        <v>0</v>
      </c>
      <c r="L102" s="137"/>
    </row>
    <row r="103" spans="1:47" s="10" customFormat="1" ht="19.95" customHeight="1">
      <c r="B103" s="137"/>
      <c r="D103" s="138" t="s">
        <v>1935</v>
      </c>
      <c r="E103" s="139"/>
      <c r="F103" s="139"/>
      <c r="G103" s="139"/>
      <c r="H103" s="139"/>
      <c r="I103" s="140"/>
      <c r="J103" s="141">
        <f>J138</f>
        <v>0</v>
      </c>
      <c r="L103" s="137"/>
    </row>
    <row r="104" spans="1:47" s="10" customFormat="1" ht="19.95" customHeight="1">
      <c r="B104" s="137"/>
      <c r="D104" s="138" t="s">
        <v>1936</v>
      </c>
      <c r="E104" s="139"/>
      <c r="F104" s="139"/>
      <c r="G104" s="139"/>
      <c r="H104" s="139"/>
      <c r="I104" s="140"/>
      <c r="J104" s="141">
        <f>J141</f>
        <v>0</v>
      </c>
      <c r="L104" s="137"/>
    </row>
    <row r="105" spans="1:47" s="9" customFormat="1" ht="24.9" customHeight="1">
      <c r="B105" s="132"/>
      <c r="D105" s="133" t="s">
        <v>1491</v>
      </c>
      <c r="E105" s="134"/>
      <c r="F105" s="134"/>
      <c r="G105" s="134"/>
      <c r="H105" s="134"/>
      <c r="I105" s="135"/>
      <c r="J105" s="136">
        <f>J143</f>
        <v>0</v>
      </c>
      <c r="L105" s="132"/>
    </row>
    <row r="106" spans="1:47" s="10" customFormat="1" ht="19.95" customHeight="1">
      <c r="B106" s="137"/>
      <c r="D106" s="138" t="s">
        <v>1937</v>
      </c>
      <c r="E106" s="139"/>
      <c r="F106" s="139"/>
      <c r="G106" s="139"/>
      <c r="H106" s="139"/>
      <c r="I106" s="140"/>
      <c r="J106" s="141">
        <f>J144</f>
        <v>0</v>
      </c>
      <c r="L106" s="137"/>
    </row>
    <row r="107" spans="1:47" s="10" customFormat="1" ht="19.95" customHeight="1">
      <c r="B107" s="137"/>
      <c r="D107" s="138" t="s">
        <v>1938</v>
      </c>
      <c r="E107" s="139"/>
      <c r="F107" s="139"/>
      <c r="G107" s="139"/>
      <c r="H107" s="139"/>
      <c r="I107" s="140"/>
      <c r="J107" s="141">
        <f>J221</f>
        <v>0</v>
      </c>
      <c r="L107" s="137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102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48"/>
      <c r="C109" s="49"/>
      <c r="D109" s="49"/>
      <c r="E109" s="49"/>
      <c r="F109" s="49"/>
      <c r="G109" s="49"/>
      <c r="H109" s="49"/>
      <c r="I109" s="126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" customHeight="1">
      <c r="A113" s="33"/>
      <c r="B113" s="50"/>
      <c r="C113" s="51"/>
      <c r="D113" s="51"/>
      <c r="E113" s="51"/>
      <c r="F113" s="51"/>
      <c r="G113" s="51"/>
      <c r="H113" s="51"/>
      <c r="I113" s="127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" customHeight="1">
      <c r="A114" s="33"/>
      <c r="B114" s="34"/>
      <c r="C114" s="22" t="s">
        <v>155</v>
      </c>
      <c r="D114" s="33"/>
      <c r="E114" s="33"/>
      <c r="F114" s="33"/>
      <c r="G114" s="33"/>
      <c r="H114" s="33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16</v>
      </c>
      <c r="D116" s="33"/>
      <c r="E116" s="33"/>
      <c r="F116" s="33"/>
      <c r="G116" s="33"/>
      <c r="H116" s="33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3.25" customHeight="1">
      <c r="A117" s="33"/>
      <c r="B117" s="34"/>
      <c r="C117" s="33"/>
      <c r="D117" s="33"/>
      <c r="E117" s="279" t="str">
        <f>E7</f>
        <v>Nástavba a udržovací práce na objektu Městské policie Prahy 8 - AKTUALIZCE</v>
      </c>
      <c r="F117" s="280"/>
      <c r="G117" s="280"/>
      <c r="H117" s="280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126</v>
      </c>
      <c r="I118" s="99"/>
      <c r="L118" s="21"/>
    </row>
    <row r="119" spans="1:31" s="2" customFormat="1" ht="16.5" customHeight="1">
      <c r="A119" s="33"/>
      <c r="B119" s="34"/>
      <c r="C119" s="33"/>
      <c r="D119" s="33"/>
      <c r="E119" s="279" t="s">
        <v>127</v>
      </c>
      <c r="F119" s="281"/>
      <c r="G119" s="281"/>
      <c r="H119" s="281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128</v>
      </c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41" t="str">
        <f>E11</f>
        <v>A.5 - Elektro - silnoproud</v>
      </c>
      <c r="F121" s="281"/>
      <c r="G121" s="281"/>
      <c r="H121" s="281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3"/>
      <c r="E123" s="33"/>
      <c r="F123" s="26" t="str">
        <f>F14</f>
        <v>Balabánova 1273/2, Praha-Kobylisy</v>
      </c>
      <c r="G123" s="33"/>
      <c r="H123" s="33"/>
      <c r="I123" s="103" t="s">
        <v>22</v>
      </c>
      <c r="J123" s="56" t="str">
        <f>IF(J14="","",J14)</f>
        <v>26. 8. 2020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3"/>
      <c r="D124" s="33"/>
      <c r="E124" s="33"/>
      <c r="F124" s="33"/>
      <c r="G124" s="33"/>
      <c r="H124" s="33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.65" customHeight="1">
      <c r="A125" s="33"/>
      <c r="B125" s="34"/>
      <c r="C125" s="28" t="s">
        <v>24</v>
      </c>
      <c r="D125" s="33"/>
      <c r="E125" s="33"/>
      <c r="F125" s="26" t="str">
        <f>E17</f>
        <v>Městská část Praha 8, Zenklova 1/35</v>
      </c>
      <c r="G125" s="33"/>
      <c r="H125" s="33"/>
      <c r="I125" s="103" t="s">
        <v>30</v>
      </c>
      <c r="J125" s="31" t="str">
        <f>E23</f>
        <v>ZOAA s.r.o, Hošťálkova 637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15" customHeight="1">
      <c r="A126" s="33"/>
      <c r="B126" s="34"/>
      <c r="C126" s="28" t="s">
        <v>28</v>
      </c>
      <c r="D126" s="33"/>
      <c r="E126" s="33"/>
      <c r="F126" s="26" t="str">
        <f>IF(E20="","",E20)</f>
        <v>Vyplň údaj</v>
      </c>
      <c r="G126" s="33"/>
      <c r="H126" s="33"/>
      <c r="I126" s="103" t="s">
        <v>33</v>
      </c>
      <c r="J126" s="31" t="str">
        <f>E26</f>
        <v>Lenka Jandová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10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42"/>
      <c r="B128" s="143"/>
      <c r="C128" s="144" t="s">
        <v>156</v>
      </c>
      <c r="D128" s="145" t="s">
        <v>62</v>
      </c>
      <c r="E128" s="145" t="s">
        <v>58</v>
      </c>
      <c r="F128" s="145" t="s">
        <v>59</v>
      </c>
      <c r="G128" s="145" t="s">
        <v>157</v>
      </c>
      <c r="H128" s="145" t="s">
        <v>158</v>
      </c>
      <c r="I128" s="146" t="s">
        <v>159</v>
      </c>
      <c r="J128" s="147" t="s">
        <v>132</v>
      </c>
      <c r="K128" s="148" t="s">
        <v>160</v>
      </c>
      <c r="L128" s="149"/>
      <c r="M128" s="63" t="s">
        <v>1</v>
      </c>
      <c r="N128" s="64" t="s">
        <v>41</v>
      </c>
      <c r="O128" s="64" t="s">
        <v>161</v>
      </c>
      <c r="P128" s="64" t="s">
        <v>162</v>
      </c>
      <c r="Q128" s="64" t="s">
        <v>163</v>
      </c>
      <c r="R128" s="64" t="s">
        <v>164</v>
      </c>
      <c r="S128" s="64" t="s">
        <v>165</v>
      </c>
      <c r="T128" s="65" t="s">
        <v>166</v>
      </c>
      <c r="U128" s="142"/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42"/>
    </row>
    <row r="129" spans="1:65" s="2" customFormat="1" ht="22.8" customHeight="1">
      <c r="A129" s="33"/>
      <c r="B129" s="34"/>
      <c r="C129" s="70" t="s">
        <v>167</v>
      </c>
      <c r="D129" s="33"/>
      <c r="E129" s="33"/>
      <c r="F129" s="33"/>
      <c r="G129" s="33"/>
      <c r="H129" s="33"/>
      <c r="I129" s="102"/>
      <c r="J129" s="150">
        <f>BK129</f>
        <v>0</v>
      </c>
      <c r="K129" s="33"/>
      <c r="L129" s="34"/>
      <c r="M129" s="66"/>
      <c r="N129" s="57"/>
      <c r="O129" s="67"/>
      <c r="P129" s="151">
        <f>P130+P134+P143</f>
        <v>0</v>
      </c>
      <c r="Q129" s="67"/>
      <c r="R129" s="151">
        <f>R130+R134+R143</f>
        <v>8.7365490000000001</v>
      </c>
      <c r="S129" s="67"/>
      <c r="T129" s="152">
        <f>T130+T134+T143</f>
        <v>0.57999999999999996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76</v>
      </c>
      <c r="AU129" s="18" t="s">
        <v>134</v>
      </c>
      <c r="BK129" s="153">
        <f>BK130+BK134+BK143</f>
        <v>0</v>
      </c>
    </row>
    <row r="130" spans="1:65" s="12" customFormat="1" ht="25.95" customHeight="1">
      <c r="B130" s="154"/>
      <c r="D130" s="155" t="s">
        <v>76</v>
      </c>
      <c r="E130" s="156" t="s">
        <v>168</v>
      </c>
      <c r="F130" s="156" t="s">
        <v>169</v>
      </c>
      <c r="I130" s="157"/>
      <c r="J130" s="158">
        <f>BK130</f>
        <v>0</v>
      </c>
      <c r="L130" s="154"/>
      <c r="M130" s="159"/>
      <c r="N130" s="160"/>
      <c r="O130" s="160"/>
      <c r="P130" s="161">
        <f>P131</f>
        <v>0</v>
      </c>
      <c r="Q130" s="160"/>
      <c r="R130" s="161">
        <f>R131</f>
        <v>0</v>
      </c>
      <c r="S130" s="160"/>
      <c r="T130" s="162">
        <f>T131</f>
        <v>0.57999999999999996</v>
      </c>
      <c r="AR130" s="155" t="s">
        <v>84</v>
      </c>
      <c r="AT130" s="163" t="s">
        <v>76</v>
      </c>
      <c r="AU130" s="163" t="s">
        <v>77</v>
      </c>
      <c r="AY130" s="155" t="s">
        <v>170</v>
      </c>
      <c r="BK130" s="164">
        <f>BK131</f>
        <v>0</v>
      </c>
    </row>
    <row r="131" spans="1:65" s="12" customFormat="1" ht="22.8" customHeight="1">
      <c r="B131" s="154"/>
      <c r="D131" s="155" t="s">
        <v>76</v>
      </c>
      <c r="E131" s="165" t="s">
        <v>76</v>
      </c>
      <c r="F131" s="165" t="s">
        <v>1939</v>
      </c>
      <c r="I131" s="157"/>
      <c r="J131" s="166">
        <f>BK131</f>
        <v>0</v>
      </c>
      <c r="L131" s="154"/>
      <c r="M131" s="159"/>
      <c r="N131" s="160"/>
      <c r="O131" s="160"/>
      <c r="P131" s="161">
        <f>SUM(P132:P133)</f>
        <v>0</v>
      </c>
      <c r="Q131" s="160"/>
      <c r="R131" s="161">
        <f>SUM(R132:R133)</f>
        <v>0</v>
      </c>
      <c r="S131" s="160"/>
      <c r="T131" s="162">
        <f>SUM(T132:T133)</f>
        <v>0.57999999999999996</v>
      </c>
      <c r="AR131" s="155" t="s">
        <v>84</v>
      </c>
      <c r="AT131" s="163" t="s">
        <v>76</v>
      </c>
      <c r="AU131" s="163" t="s">
        <v>84</v>
      </c>
      <c r="AY131" s="155" t="s">
        <v>170</v>
      </c>
      <c r="BK131" s="164">
        <f>SUM(BK132:BK133)</f>
        <v>0</v>
      </c>
    </row>
    <row r="132" spans="1:65" s="2" customFormat="1" ht="16.5" customHeight="1">
      <c r="A132" s="33"/>
      <c r="B132" s="167"/>
      <c r="C132" s="168" t="s">
        <v>84</v>
      </c>
      <c r="D132" s="168" t="s">
        <v>173</v>
      </c>
      <c r="E132" s="169" t="s">
        <v>1940</v>
      </c>
      <c r="F132" s="170" t="s">
        <v>1941</v>
      </c>
      <c r="G132" s="171" t="s">
        <v>1017</v>
      </c>
      <c r="H132" s="172">
        <v>96</v>
      </c>
      <c r="I132" s="173"/>
      <c r="J132" s="174">
        <f>ROUND(I132*H132,2)</f>
        <v>0</v>
      </c>
      <c r="K132" s="175"/>
      <c r="L132" s="34"/>
      <c r="M132" s="176" t="s">
        <v>1</v>
      </c>
      <c r="N132" s="177" t="s">
        <v>42</v>
      </c>
      <c r="O132" s="59"/>
      <c r="P132" s="178">
        <f>O132*H132</f>
        <v>0</v>
      </c>
      <c r="Q132" s="178">
        <v>0</v>
      </c>
      <c r="R132" s="178">
        <f>Q132*H132</f>
        <v>0</v>
      </c>
      <c r="S132" s="178">
        <v>5.0000000000000001E-3</v>
      </c>
      <c r="T132" s="179">
        <f>S132*H132</f>
        <v>0.48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0" t="s">
        <v>177</v>
      </c>
      <c r="AT132" s="180" t="s">
        <v>173</v>
      </c>
      <c r="AU132" s="180" t="s">
        <v>86</v>
      </c>
      <c r="AY132" s="18" t="s">
        <v>170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8" t="s">
        <v>84</v>
      </c>
      <c r="BK132" s="181">
        <f>ROUND(I132*H132,2)</f>
        <v>0</v>
      </c>
      <c r="BL132" s="18" t="s">
        <v>177</v>
      </c>
      <c r="BM132" s="180" t="s">
        <v>1942</v>
      </c>
    </row>
    <row r="133" spans="1:65" s="2" customFormat="1" ht="16.5" customHeight="1">
      <c r="A133" s="33"/>
      <c r="B133" s="167"/>
      <c r="C133" s="168" t="s">
        <v>86</v>
      </c>
      <c r="D133" s="168" t="s">
        <v>173</v>
      </c>
      <c r="E133" s="169" t="s">
        <v>1943</v>
      </c>
      <c r="F133" s="170" t="s">
        <v>1944</v>
      </c>
      <c r="G133" s="171" t="s">
        <v>1017</v>
      </c>
      <c r="H133" s="172">
        <v>20</v>
      </c>
      <c r="I133" s="173"/>
      <c r="J133" s="174">
        <f>ROUND(I133*H133,2)</f>
        <v>0</v>
      </c>
      <c r="K133" s="175"/>
      <c r="L133" s="34"/>
      <c r="M133" s="176" t="s">
        <v>1</v>
      </c>
      <c r="N133" s="177" t="s">
        <v>42</v>
      </c>
      <c r="O133" s="59"/>
      <c r="P133" s="178">
        <f>O133*H133</f>
        <v>0</v>
      </c>
      <c r="Q133" s="178">
        <v>0</v>
      </c>
      <c r="R133" s="178">
        <f>Q133*H133</f>
        <v>0</v>
      </c>
      <c r="S133" s="178">
        <v>5.0000000000000001E-3</v>
      </c>
      <c r="T133" s="179">
        <f>S133*H133</f>
        <v>0.1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0" t="s">
        <v>177</v>
      </c>
      <c r="AT133" s="180" t="s">
        <v>173</v>
      </c>
      <c r="AU133" s="180" t="s">
        <v>86</v>
      </c>
      <c r="AY133" s="18" t="s">
        <v>170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8" t="s">
        <v>84</v>
      </c>
      <c r="BK133" s="181">
        <f>ROUND(I133*H133,2)</f>
        <v>0</v>
      </c>
      <c r="BL133" s="18" t="s">
        <v>177</v>
      </c>
      <c r="BM133" s="180" t="s">
        <v>1945</v>
      </c>
    </row>
    <row r="134" spans="1:65" s="12" customFormat="1" ht="25.95" customHeight="1">
      <c r="B134" s="154"/>
      <c r="D134" s="155" t="s">
        <v>76</v>
      </c>
      <c r="E134" s="156" t="s">
        <v>486</v>
      </c>
      <c r="F134" s="156" t="s">
        <v>487</v>
      </c>
      <c r="I134" s="157"/>
      <c r="J134" s="158">
        <f>BK134</f>
        <v>0</v>
      </c>
      <c r="L134" s="154"/>
      <c r="M134" s="159"/>
      <c r="N134" s="160"/>
      <c r="O134" s="160"/>
      <c r="P134" s="161">
        <f>P135+P138+P141</f>
        <v>0</v>
      </c>
      <c r="Q134" s="160"/>
      <c r="R134" s="161">
        <f>R135+R138+R141</f>
        <v>0</v>
      </c>
      <c r="S134" s="160"/>
      <c r="T134" s="162">
        <f>T135+T138+T141</f>
        <v>0</v>
      </c>
      <c r="AR134" s="155" t="s">
        <v>86</v>
      </c>
      <c r="AT134" s="163" t="s">
        <v>76</v>
      </c>
      <c r="AU134" s="163" t="s">
        <v>77</v>
      </c>
      <c r="AY134" s="155" t="s">
        <v>170</v>
      </c>
      <c r="BK134" s="164">
        <f>BK135+BK138+BK141</f>
        <v>0</v>
      </c>
    </row>
    <row r="135" spans="1:65" s="12" customFormat="1" ht="22.8" customHeight="1">
      <c r="B135" s="154"/>
      <c r="D135" s="155" t="s">
        <v>76</v>
      </c>
      <c r="E135" s="165" t="s">
        <v>1946</v>
      </c>
      <c r="F135" s="165" t="s">
        <v>1947</v>
      </c>
      <c r="I135" s="157"/>
      <c r="J135" s="166">
        <f>BK135</f>
        <v>0</v>
      </c>
      <c r="L135" s="154"/>
      <c r="M135" s="159"/>
      <c r="N135" s="160"/>
      <c r="O135" s="160"/>
      <c r="P135" s="161">
        <f>SUM(P136:P137)</f>
        <v>0</v>
      </c>
      <c r="Q135" s="160"/>
      <c r="R135" s="161">
        <f>SUM(R136:R137)</f>
        <v>0</v>
      </c>
      <c r="S135" s="160"/>
      <c r="T135" s="162">
        <f>SUM(T136:T137)</f>
        <v>0</v>
      </c>
      <c r="AR135" s="155" t="s">
        <v>86</v>
      </c>
      <c r="AT135" s="163" t="s">
        <v>76</v>
      </c>
      <c r="AU135" s="163" t="s">
        <v>84</v>
      </c>
      <c r="AY135" s="155" t="s">
        <v>170</v>
      </c>
      <c r="BK135" s="164">
        <f>SUM(BK136:BK137)</f>
        <v>0</v>
      </c>
    </row>
    <row r="136" spans="1:65" s="2" customFormat="1" ht="33" customHeight="1">
      <c r="A136" s="33"/>
      <c r="B136" s="167"/>
      <c r="C136" s="168" t="s">
        <v>171</v>
      </c>
      <c r="D136" s="168" t="s">
        <v>173</v>
      </c>
      <c r="E136" s="169" t="s">
        <v>1948</v>
      </c>
      <c r="F136" s="170" t="s">
        <v>1949</v>
      </c>
      <c r="G136" s="171" t="s">
        <v>297</v>
      </c>
      <c r="H136" s="172">
        <v>1</v>
      </c>
      <c r="I136" s="173"/>
      <c r="J136" s="174">
        <f>ROUND(I136*H136,2)</f>
        <v>0</v>
      </c>
      <c r="K136" s="175"/>
      <c r="L136" s="34"/>
      <c r="M136" s="176" t="s">
        <v>1</v>
      </c>
      <c r="N136" s="177" t="s">
        <v>42</v>
      </c>
      <c r="O136" s="59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0" t="s">
        <v>273</v>
      </c>
      <c r="AT136" s="180" t="s">
        <v>173</v>
      </c>
      <c r="AU136" s="180" t="s">
        <v>86</v>
      </c>
      <c r="AY136" s="18" t="s">
        <v>170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8" t="s">
        <v>84</v>
      </c>
      <c r="BK136" s="181">
        <f>ROUND(I136*H136,2)</f>
        <v>0</v>
      </c>
      <c r="BL136" s="18" t="s">
        <v>273</v>
      </c>
      <c r="BM136" s="180" t="s">
        <v>1950</v>
      </c>
    </row>
    <row r="137" spans="1:65" s="2" customFormat="1" ht="44.25" customHeight="1">
      <c r="A137" s="33"/>
      <c r="B137" s="167"/>
      <c r="C137" s="168" t="s">
        <v>177</v>
      </c>
      <c r="D137" s="168" t="s">
        <v>173</v>
      </c>
      <c r="E137" s="169" t="s">
        <v>1951</v>
      </c>
      <c r="F137" s="170" t="s">
        <v>1952</v>
      </c>
      <c r="G137" s="171" t="s">
        <v>297</v>
      </c>
      <c r="H137" s="172">
        <v>2</v>
      </c>
      <c r="I137" s="173"/>
      <c r="J137" s="174">
        <f>ROUND(I137*H137,2)</f>
        <v>0</v>
      </c>
      <c r="K137" s="175"/>
      <c r="L137" s="34"/>
      <c r="M137" s="176" t="s">
        <v>1</v>
      </c>
      <c r="N137" s="177" t="s">
        <v>42</v>
      </c>
      <c r="O137" s="59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0" t="s">
        <v>273</v>
      </c>
      <c r="AT137" s="180" t="s">
        <v>173</v>
      </c>
      <c r="AU137" s="180" t="s">
        <v>86</v>
      </c>
      <c r="AY137" s="18" t="s">
        <v>170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8" t="s">
        <v>84</v>
      </c>
      <c r="BK137" s="181">
        <f>ROUND(I137*H137,2)</f>
        <v>0</v>
      </c>
      <c r="BL137" s="18" t="s">
        <v>273</v>
      </c>
      <c r="BM137" s="180" t="s">
        <v>1953</v>
      </c>
    </row>
    <row r="138" spans="1:65" s="12" customFormat="1" ht="22.8" customHeight="1">
      <c r="B138" s="154"/>
      <c r="D138" s="155" t="s">
        <v>76</v>
      </c>
      <c r="E138" s="165" t="s">
        <v>1954</v>
      </c>
      <c r="F138" s="165" t="s">
        <v>1955</v>
      </c>
      <c r="I138" s="157"/>
      <c r="J138" s="166">
        <f>BK138</f>
        <v>0</v>
      </c>
      <c r="L138" s="154"/>
      <c r="M138" s="159"/>
      <c r="N138" s="160"/>
      <c r="O138" s="160"/>
      <c r="P138" s="161">
        <f>SUM(P139:P140)</f>
        <v>0</v>
      </c>
      <c r="Q138" s="160"/>
      <c r="R138" s="161">
        <f>SUM(R139:R140)</f>
        <v>0</v>
      </c>
      <c r="S138" s="160"/>
      <c r="T138" s="162">
        <f>SUM(T139:T140)</f>
        <v>0</v>
      </c>
      <c r="AR138" s="155" t="s">
        <v>86</v>
      </c>
      <c r="AT138" s="163" t="s">
        <v>76</v>
      </c>
      <c r="AU138" s="163" t="s">
        <v>84</v>
      </c>
      <c r="AY138" s="155" t="s">
        <v>170</v>
      </c>
      <c r="BK138" s="164">
        <f>SUM(BK139:BK140)</f>
        <v>0</v>
      </c>
    </row>
    <row r="139" spans="1:65" s="2" customFormat="1" ht="16.5" customHeight="1">
      <c r="A139" s="33"/>
      <c r="B139" s="167"/>
      <c r="C139" s="168" t="s">
        <v>205</v>
      </c>
      <c r="D139" s="168" t="s">
        <v>173</v>
      </c>
      <c r="E139" s="169" t="s">
        <v>1956</v>
      </c>
      <c r="F139" s="170" t="s">
        <v>1957</v>
      </c>
      <c r="G139" s="171" t="s">
        <v>297</v>
      </c>
      <c r="H139" s="172">
        <v>6</v>
      </c>
      <c r="I139" s="173"/>
      <c r="J139" s="174">
        <f>ROUND(I139*H139,2)</f>
        <v>0</v>
      </c>
      <c r="K139" s="175"/>
      <c r="L139" s="34"/>
      <c r="M139" s="176" t="s">
        <v>1</v>
      </c>
      <c r="N139" s="177" t="s">
        <v>42</v>
      </c>
      <c r="O139" s="59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0" t="s">
        <v>273</v>
      </c>
      <c r="AT139" s="180" t="s">
        <v>173</v>
      </c>
      <c r="AU139" s="180" t="s">
        <v>86</v>
      </c>
      <c r="AY139" s="18" t="s">
        <v>170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8" t="s">
        <v>84</v>
      </c>
      <c r="BK139" s="181">
        <f>ROUND(I139*H139,2)</f>
        <v>0</v>
      </c>
      <c r="BL139" s="18" t="s">
        <v>273</v>
      </c>
      <c r="BM139" s="180" t="s">
        <v>1958</v>
      </c>
    </row>
    <row r="140" spans="1:65" s="2" customFormat="1" ht="21.75" customHeight="1">
      <c r="A140" s="33"/>
      <c r="B140" s="167"/>
      <c r="C140" s="168" t="s">
        <v>210</v>
      </c>
      <c r="D140" s="168" t="s">
        <v>173</v>
      </c>
      <c r="E140" s="169" t="s">
        <v>1959</v>
      </c>
      <c r="F140" s="170" t="s">
        <v>1960</v>
      </c>
      <c r="G140" s="171" t="s">
        <v>297</v>
      </c>
      <c r="H140" s="172">
        <v>1</v>
      </c>
      <c r="I140" s="173"/>
      <c r="J140" s="174">
        <f>ROUND(I140*H140,2)</f>
        <v>0</v>
      </c>
      <c r="K140" s="175"/>
      <c r="L140" s="34"/>
      <c r="M140" s="176" t="s">
        <v>1</v>
      </c>
      <c r="N140" s="177" t="s">
        <v>42</v>
      </c>
      <c r="O140" s="59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0" t="s">
        <v>273</v>
      </c>
      <c r="AT140" s="180" t="s">
        <v>173</v>
      </c>
      <c r="AU140" s="180" t="s">
        <v>86</v>
      </c>
      <c r="AY140" s="18" t="s">
        <v>170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84</v>
      </c>
      <c r="BK140" s="181">
        <f>ROUND(I140*H140,2)</f>
        <v>0</v>
      </c>
      <c r="BL140" s="18" t="s">
        <v>273</v>
      </c>
      <c r="BM140" s="180" t="s">
        <v>1961</v>
      </c>
    </row>
    <row r="141" spans="1:65" s="12" customFormat="1" ht="22.8" customHeight="1">
      <c r="B141" s="154"/>
      <c r="D141" s="155" t="s">
        <v>76</v>
      </c>
      <c r="E141" s="165" t="s">
        <v>1962</v>
      </c>
      <c r="F141" s="165" t="s">
        <v>1963</v>
      </c>
      <c r="I141" s="157"/>
      <c r="J141" s="166">
        <f>BK141</f>
        <v>0</v>
      </c>
      <c r="L141" s="154"/>
      <c r="M141" s="159"/>
      <c r="N141" s="160"/>
      <c r="O141" s="160"/>
      <c r="P141" s="161">
        <f>P142</f>
        <v>0</v>
      </c>
      <c r="Q141" s="160"/>
      <c r="R141" s="161">
        <f>R142</f>
        <v>0</v>
      </c>
      <c r="S141" s="160"/>
      <c r="T141" s="162">
        <f>T142</f>
        <v>0</v>
      </c>
      <c r="AR141" s="155" t="s">
        <v>86</v>
      </c>
      <c r="AT141" s="163" t="s">
        <v>76</v>
      </c>
      <c r="AU141" s="163" t="s">
        <v>84</v>
      </c>
      <c r="AY141" s="155" t="s">
        <v>170</v>
      </c>
      <c r="BK141" s="164">
        <f>BK142</f>
        <v>0</v>
      </c>
    </row>
    <row r="142" spans="1:65" s="2" customFormat="1" ht="21.75" customHeight="1">
      <c r="A142" s="33"/>
      <c r="B142" s="167"/>
      <c r="C142" s="168" t="s">
        <v>215</v>
      </c>
      <c r="D142" s="168" t="s">
        <v>173</v>
      </c>
      <c r="E142" s="169" t="s">
        <v>1964</v>
      </c>
      <c r="F142" s="170" t="s">
        <v>1965</v>
      </c>
      <c r="G142" s="171" t="s">
        <v>493</v>
      </c>
      <c r="H142" s="172">
        <v>14</v>
      </c>
      <c r="I142" s="173"/>
      <c r="J142" s="174">
        <f>ROUND(I142*H142,2)</f>
        <v>0</v>
      </c>
      <c r="K142" s="175"/>
      <c r="L142" s="34"/>
      <c r="M142" s="176" t="s">
        <v>1</v>
      </c>
      <c r="N142" s="177" t="s">
        <v>42</v>
      </c>
      <c r="O142" s="59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0" t="s">
        <v>273</v>
      </c>
      <c r="AT142" s="180" t="s">
        <v>173</v>
      </c>
      <c r="AU142" s="180" t="s">
        <v>86</v>
      </c>
      <c r="AY142" s="18" t="s">
        <v>170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84</v>
      </c>
      <c r="BK142" s="181">
        <f>ROUND(I142*H142,2)</f>
        <v>0</v>
      </c>
      <c r="BL142" s="18" t="s">
        <v>273</v>
      </c>
      <c r="BM142" s="180" t="s">
        <v>1966</v>
      </c>
    </row>
    <row r="143" spans="1:65" s="12" customFormat="1" ht="25.95" customHeight="1">
      <c r="B143" s="154"/>
      <c r="D143" s="155" t="s">
        <v>76</v>
      </c>
      <c r="E143" s="156" t="s">
        <v>199</v>
      </c>
      <c r="F143" s="156" t="s">
        <v>1550</v>
      </c>
      <c r="I143" s="157"/>
      <c r="J143" s="158">
        <f>BK143</f>
        <v>0</v>
      </c>
      <c r="L143" s="154"/>
      <c r="M143" s="159"/>
      <c r="N143" s="160"/>
      <c r="O143" s="160"/>
      <c r="P143" s="161">
        <f>P144+P221</f>
        <v>0</v>
      </c>
      <c r="Q143" s="160"/>
      <c r="R143" s="161">
        <f>R144+R221</f>
        <v>8.7365490000000001</v>
      </c>
      <c r="S143" s="160"/>
      <c r="T143" s="162">
        <f>T144+T221</f>
        <v>0</v>
      </c>
      <c r="AR143" s="155" t="s">
        <v>171</v>
      </c>
      <c r="AT143" s="163" t="s">
        <v>76</v>
      </c>
      <c r="AU143" s="163" t="s">
        <v>77</v>
      </c>
      <c r="AY143" s="155" t="s">
        <v>170</v>
      </c>
      <c r="BK143" s="164">
        <f>BK144+BK221</f>
        <v>0</v>
      </c>
    </row>
    <row r="144" spans="1:65" s="12" customFormat="1" ht="22.8" customHeight="1">
      <c r="B144" s="154"/>
      <c r="D144" s="155" t="s">
        <v>76</v>
      </c>
      <c r="E144" s="165" t="s">
        <v>1967</v>
      </c>
      <c r="F144" s="165" t="s">
        <v>1968</v>
      </c>
      <c r="I144" s="157"/>
      <c r="J144" s="166">
        <f>BK144</f>
        <v>0</v>
      </c>
      <c r="L144" s="154"/>
      <c r="M144" s="159"/>
      <c r="N144" s="160"/>
      <c r="O144" s="160"/>
      <c r="P144" s="161">
        <f>SUM(P145:P220)</f>
        <v>0</v>
      </c>
      <c r="Q144" s="160"/>
      <c r="R144" s="161">
        <f>SUM(R145:R220)</f>
        <v>0.89762900000000001</v>
      </c>
      <c r="S144" s="160"/>
      <c r="T144" s="162">
        <f>SUM(T145:T220)</f>
        <v>0</v>
      </c>
      <c r="AR144" s="155" t="s">
        <v>171</v>
      </c>
      <c r="AT144" s="163" t="s">
        <v>76</v>
      </c>
      <c r="AU144" s="163" t="s">
        <v>84</v>
      </c>
      <c r="AY144" s="155" t="s">
        <v>170</v>
      </c>
      <c r="BK144" s="164">
        <f>SUM(BK145:BK220)</f>
        <v>0</v>
      </c>
    </row>
    <row r="145" spans="1:65" s="2" customFormat="1" ht="21.75" customHeight="1">
      <c r="A145" s="33"/>
      <c r="B145" s="167"/>
      <c r="C145" s="168" t="s">
        <v>202</v>
      </c>
      <c r="D145" s="168" t="s">
        <v>173</v>
      </c>
      <c r="E145" s="169" t="s">
        <v>1969</v>
      </c>
      <c r="F145" s="170" t="s">
        <v>1970</v>
      </c>
      <c r="G145" s="171" t="s">
        <v>297</v>
      </c>
      <c r="H145" s="172">
        <v>298</v>
      </c>
      <c r="I145" s="173"/>
      <c r="J145" s="174">
        <f t="shared" ref="J145:J176" si="0">ROUND(I145*H145,2)</f>
        <v>0</v>
      </c>
      <c r="K145" s="175"/>
      <c r="L145" s="34"/>
      <c r="M145" s="176" t="s">
        <v>1</v>
      </c>
      <c r="N145" s="177" t="s">
        <v>42</v>
      </c>
      <c r="O145" s="59"/>
      <c r="P145" s="178">
        <f t="shared" ref="P145:P176" si="1">O145*H145</f>
        <v>0</v>
      </c>
      <c r="Q145" s="178">
        <v>0</v>
      </c>
      <c r="R145" s="178">
        <f t="shared" ref="R145:R176" si="2">Q145*H145</f>
        <v>0</v>
      </c>
      <c r="S145" s="178">
        <v>0</v>
      </c>
      <c r="T145" s="179">
        <f t="shared" ref="T145:T176" si="3"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0" t="s">
        <v>535</v>
      </c>
      <c r="AT145" s="180" t="s">
        <v>173</v>
      </c>
      <c r="AU145" s="180" t="s">
        <v>86</v>
      </c>
      <c r="AY145" s="18" t="s">
        <v>170</v>
      </c>
      <c r="BE145" s="181">
        <f t="shared" ref="BE145:BE176" si="4">IF(N145="základní",J145,0)</f>
        <v>0</v>
      </c>
      <c r="BF145" s="181">
        <f t="shared" ref="BF145:BF176" si="5">IF(N145="snížená",J145,0)</f>
        <v>0</v>
      </c>
      <c r="BG145" s="181">
        <f t="shared" ref="BG145:BG176" si="6">IF(N145="zákl. přenesená",J145,0)</f>
        <v>0</v>
      </c>
      <c r="BH145" s="181">
        <f t="shared" ref="BH145:BH176" si="7">IF(N145="sníž. přenesená",J145,0)</f>
        <v>0</v>
      </c>
      <c r="BI145" s="181">
        <f t="shared" ref="BI145:BI176" si="8">IF(N145="nulová",J145,0)</f>
        <v>0</v>
      </c>
      <c r="BJ145" s="18" t="s">
        <v>84</v>
      </c>
      <c r="BK145" s="181">
        <f t="shared" ref="BK145:BK176" si="9">ROUND(I145*H145,2)</f>
        <v>0</v>
      </c>
      <c r="BL145" s="18" t="s">
        <v>535</v>
      </c>
      <c r="BM145" s="180" t="s">
        <v>1971</v>
      </c>
    </row>
    <row r="146" spans="1:65" s="2" customFormat="1" ht="33" customHeight="1">
      <c r="A146" s="33"/>
      <c r="B146" s="167"/>
      <c r="C146" s="168" t="s">
        <v>228</v>
      </c>
      <c r="D146" s="168" t="s">
        <v>173</v>
      </c>
      <c r="E146" s="169" t="s">
        <v>1972</v>
      </c>
      <c r="F146" s="170" t="s">
        <v>1973</v>
      </c>
      <c r="G146" s="171" t="s">
        <v>297</v>
      </c>
      <c r="H146" s="172">
        <v>10</v>
      </c>
      <c r="I146" s="173"/>
      <c r="J146" s="174">
        <f t="shared" si="0"/>
        <v>0</v>
      </c>
      <c r="K146" s="175"/>
      <c r="L146" s="34"/>
      <c r="M146" s="176" t="s">
        <v>1</v>
      </c>
      <c r="N146" s="177" t="s">
        <v>42</v>
      </c>
      <c r="O146" s="59"/>
      <c r="P146" s="178">
        <f t="shared" si="1"/>
        <v>0</v>
      </c>
      <c r="Q146" s="178">
        <v>0</v>
      </c>
      <c r="R146" s="178">
        <f t="shared" si="2"/>
        <v>0</v>
      </c>
      <c r="S146" s="178">
        <v>0</v>
      </c>
      <c r="T146" s="179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0" t="s">
        <v>535</v>
      </c>
      <c r="AT146" s="180" t="s">
        <v>173</v>
      </c>
      <c r="AU146" s="180" t="s">
        <v>86</v>
      </c>
      <c r="AY146" s="18" t="s">
        <v>170</v>
      </c>
      <c r="BE146" s="181">
        <f t="shared" si="4"/>
        <v>0</v>
      </c>
      <c r="BF146" s="181">
        <f t="shared" si="5"/>
        <v>0</v>
      </c>
      <c r="BG146" s="181">
        <f t="shared" si="6"/>
        <v>0</v>
      </c>
      <c r="BH146" s="181">
        <f t="shared" si="7"/>
        <v>0</v>
      </c>
      <c r="BI146" s="181">
        <f t="shared" si="8"/>
        <v>0</v>
      </c>
      <c r="BJ146" s="18" t="s">
        <v>84</v>
      </c>
      <c r="BK146" s="181">
        <f t="shared" si="9"/>
        <v>0</v>
      </c>
      <c r="BL146" s="18" t="s">
        <v>535</v>
      </c>
      <c r="BM146" s="180" t="s">
        <v>1974</v>
      </c>
    </row>
    <row r="147" spans="1:65" s="2" customFormat="1" ht="21.75" customHeight="1">
      <c r="A147" s="33"/>
      <c r="B147" s="167"/>
      <c r="C147" s="206" t="s">
        <v>234</v>
      </c>
      <c r="D147" s="206" t="s">
        <v>199</v>
      </c>
      <c r="E147" s="207" t="s">
        <v>1975</v>
      </c>
      <c r="F147" s="208" t="s">
        <v>1976</v>
      </c>
      <c r="G147" s="209" t="s">
        <v>297</v>
      </c>
      <c r="H147" s="210">
        <v>10</v>
      </c>
      <c r="I147" s="211"/>
      <c r="J147" s="212">
        <f t="shared" si="0"/>
        <v>0</v>
      </c>
      <c r="K147" s="213"/>
      <c r="L147" s="214"/>
      <c r="M147" s="215" t="s">
        <v>1</v>
      </c>
      <c r="N147" s="216" t="s">
        <v>42</v>
      </c>
      <c r="O147" s="59"/>
      <c r="P147" s="178">
        <f t="shared" si="1"/>
        <v>0</v>
      </c>
      <c r="Q147" s="178">
        <v>2.4000000000000001E-4</v>
      </c>
      <c r="R147" s="178">
        <f t="shared" si="2"/>
        <v>2.4000000000000002E-3</v>
      </c>
      <c r="S147" s="178">
        <v>0</v>
      </c>
      <c r="T147" s="179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0" t="s">
        <v>847</v>
      </c>
      <c r="AT147" s="180" t="s">
        <v>199</v>
      </c>
      <c r="AU147" s="180" t="s">
        <v>86</v>
      </c>
      <c r="AY147" s="18" t="s">
        <v>170</v>
      </c>
      <c r="BE147" s="181">
        <f t="shared" si="4"/>
        <v>0</v>
      </c>
      <c r="BF147" s="181">
        <f t="shared" si="5"/>
        <v>0</v>
      </c>
      <c r="BG147" s="181">
        <f t="shared" si="6"/>
        <v>0</v>
      </c>
      <c r="BH147" s="181">
        <f t="shared" si="7"/>
        <v>0</v>
      </c>
      <c r="BI147" s="181">
        <f t="shared" si="8"/>
        <v>0</v>
      </c>
      <c r="BJ147" s="18" t="s">
        <v>84</v>
      </c>
      <c r="BK147" s="181">
        <f t="shared" si="9"/>
        <v>0</v>
      </c>
      <c r="BL147" s="18" t="s">
        <v>847</v>
      </c>
      <c r="BM147" s="180" t="s">
        <v>1977</v>
      </c>
    </row>
    <row r="148" spans="1:65" s="2" customFormat="1" ht="16.5" customHeight="1">
      <c r="A148" s="33"/>
      <c r="B148" s="167"/>
      <c r="C148" s="168" t="s">
        <v>241</v>
      </c>
      <c r="D148" s="168" t="s">
        <v>173</v>
      </c>
      <c r="E148" s="169" t="s">
        <v>1978</v>
      </c>
      <c r="F148" s="170" t="s">
        <v>1979</v>
      </c>
      <c r="G148" s="171" t="s">
        <v>297</v>
      </c>
      <c r="H148" s="172">
        <v>80</v>
      </c>
      <c r="I148" s="173"/>
      <c r="J148" s="174">
        <f t="shared" si="0"/>
        <v>0</v>
      </c>
      <c r="K148" s="175"/>
      <c r="L148" s="34"/>
      <c r="M148" s="176" t="s">
        <v>1</v>
      </c>
      <c r="N148" s="177" t="s">
        <v>42</v>
      </c>
      <c r="O148" s="59"/>
      <c r="P148" s="178">
        <f t="shared" si="1"/>
        <v>0</v>
      </c>
      <c r="Q148" s="178">
        <v>0</v>
      </c>
      <c r="R148" s="178">
        <f t="shared" si="2"/>
        <v>0</v>
      </c>
      <c r="S148" s="178">
        <v>0</v>
      </c>
      <c r="T148" s="179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0" t="s">
        <v>535</v>
      </c>
      <c r="AT148" s="180" t="s">
        <v>173</v>
      </c>
      <c r="AU148" s="180" t="s">
        <v>86</v>
      </c>
      <c r="AY148" s="18" t="s">
        <v>170</v>
      </c>
      <c r="BE148" s="181">
        <f t="shared" si="4"/>
        <v>0</v>
      </c>
      <c r="BF148" s="181">
        <f t="shared" si="5"/>
        <v>0</v>
      </c>
      <c r="BG148" s="181">
        <f t="shared" si="6"/>
        <v>0</v>
      </c>
      <c r="BH148" s="181">
        <f t="shared" si="7"/>
        <v>0</v>
      </c>
      <c r="BI148" s="181">
        <f t="shared" si="8"/>
        <v>0</v>
      </c>
      <c r="BJ148" s="18" t="s">
        <v>84</v>
      </c>
      <c r="BK148" s="181">
        <f t="shared" si="9"/>
        <v>0</v>
      </c>
      <c r="BL148" s="18" t="s">
        <v>535</v>
      </c>
      <c r="BM148" s="180" t="s">
        <v>1980</v>
      </c>
    </row>
    <row r="149" spans="1:65" s="2" customFormat="1" ht="16.5" customHeight="1">
      <c r="A149" s="33"/>
      <c r="B149" s="167"/>
      <c r="C149" s="206" t="s">
        <v>248</v>
      </c>
      <c r="D149" s="206" t="s">
        <v>199</v>
      </c>
      <c r="E149" s="207" t="s">
        <v>1981</v>
      </c>
      <c r="F149" s="208" t="s">
        <v>1982</v>
      </c>
      <c r="G149" s="209" t="s">
        <v>297</v>
      </c>
      <c r="H149" s="210">
        <v>80</v>
      </c>
      <c r="I149" s="211"/>
      <c r="J149" s="212">
        <f t="shared" si="0"/>
        <v>0</v>
      </c>
      <c r="K149" s="213"/>
      <c r="L149" s="214"/>
      <c r="M149" s="215" t="s">
        <v>1</v>
      </c>
      <c r="N149" s="216" t="s">
        <v>42</v>
      </c>
      <c r="O149" s="59"/>
      <c r="P149" s="178">
        <f t="shared" si="1"/>
        <v>0</v>
      </c>
      <c r="Q149" s="178">
        <v>4.6E-5</v>
      </c>
      <c r="R149" s="178">
        <f t="shared" si="2"/>
        <v>3.6800000000000001E-3</v>
      </c>
      <c r="S149" s="178">
        <v>0</v>
      </c>
      <c r="T149" s="179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847</v>
      </c>
      <c r="AT149" s="180" t="s">
        <v>199</v>
      </c>
      <c r="AU149" s="180" t="s">
        <v>86</v>
      </c>
      <c r="AY149" s="18" t="s">
        <v>170</v>
      </c>
      <c r="BE149" s="181">
        <f t="shared" si="4"/>
        <v>0</v>
      </c>
      <c r="BF149" s="181">
        <f t="shared" si="5"/>
        <v>0</v>
      </c>
      <c r="BG149" s="181">
        <f t="shared" si="6"/>
        <v>0</v>
      </c>
      <c r="BH149" s="181">
        <f t="shared" si="7"/>
        <v>0</v>
      </c>
      <c r="BI149" s="181">
        <f t="shared" si="8"/>
        <v>0</v>
      </c>
      <c r="BJ149" s="18" t="s">
        <v>84</v>
      </c>
      <c r="BK149" s="181">
        <f t="shared" si="9"/>
        <v>0</v>
      </c>
      <c r="BL149" s="18" t="s">
        <v>847</v>
      </c>
      <c r="BM149" s="180" t="s">
        <v>1983</v>
      </c>
    </row>
    <row r="150" spans="1:65" s="2" customFormat="1" ht="33" customHeight="1">
      <c r="A150" s="33"/>
      <c r="B150" s="167"/>
      <c r="C150" s="206" t="s">
        <v>254</v>
      </c>
      <c r="D150" s="206" t="s">
        <v>199</v>
      </c>
      <c r="E150" s="207" t="s">
        <v>1984</v>
      </c>
      <c r="F150" s="208" t="s">
        <v>1985</v>
      </c>
      <c r="G150" s="209" t="s">
        <v>297</v>
      </c>
      <c r="H150" s="210">
        <v>219</v>
      </c>
      <c r="I150" s="211"/>
      <c r="J150" s="212">
        <f t="shared" si="0"/>
        <v>0</v>
      </c>
      <c r="K150" s="213"/>
      <c r="L150" s="214"/>
      <c r="M150" s="215" t="s">
        <v>1</v>
      </c>
      <c r="N150" s="216" t="s">
        <v>42</v>
      </c>
      <c r="O150" s="59"/>
      <c r="P150" s="178">
        <f t="shared" si="1"/>
        <v>0</v>
      </c>
      <c r="Q150" s="178">
        <v>2.8E-5</v>
      </c>
      <c r="R150" s="178">
        <f t="shared" si="2"/>
        <v>6.1320000000000003E-3</v>
      </c>
      <c r="S150" s="178">
        <v>0</v>
      </c>
      <c r="T150" s="179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0" t="s">
        <v>847</v>
      </c>
      <c r="AT150" s="180" t="s">
        <v>199</v>
      </c>
      <c r="AU150" s="180" t="s">
        <v>86</v>
      </c>
      <c r="AY150" s="18" t="s">
        <v>170</v>
      </c>
      <c r="BE150" s="181">
        <f t="shared" si="4"/>
        <v>0</v>
      </c>
      <c r="BF150" s="181">
        <f t="shared" si="5"/>
        <v>0</v>
      </c>
      <c r="BG150" s="181">
        <f t="shared" si="6"/>
        <v>0</v>
      </c>
      <c r="BH150" s="181">
        <f t="shared" si="7"/>
        <v>0</v>
      </c>
      <c r="BI150" s="181">
        <f t="shared" si="8"/>
        <v>0</v>
      </c>
      <c r="BJ150" s="18" t="s">
        <v>84</v>
      </c>
      <c r="BK150" s="181">
        <f t="shared" si="9"/>
        <v>0</v>
      </c>
      <c r="BL150" s="18" t="s">
        <v>847</v>
      </c>
      <c r="BM150" s="180" t="s">
        <v>1986</v>
      </c>
    </row>
    <row r="151" spans="1:65" s="2" customFormat="1" ht="21.75" customHeight="1">
      <c r="A151" s="33"/>
      <c r="B151" s="167"/>
      <c r="C151" s="168" t="s">
        <v>259</v>
      </c>
      <c r="D151" s="168" t="s">
        <v>173</v>
      </c>
      <c r="E151" s="169" t="s">
        <v>1987</v>
      </c>
      <c r="F151" s="170" t="s">
        <v>1988</v>
      </c>
      <c r="G151" s="171" t="s">
        <v>297</v>
      </c>
      <c r="H151" s="172">
        <v>162</v>
      </c>
      <c r="I151" s="173"/>
      <c r="J151" s="174">
        <f t="shared" si="0"/>
        <v>0</v>
      </c>
      <c r="K151" s="175"/>
      <c r="L151" s="34"/>
      <c r="M151" s="176" t="s">
        <v>1</v>
      </c>
      <c r="N151" s="177" t="s">
        <v>42</v>
      </c>
      <c r="O151" s="59"/>
      <c r="P151" s="178">
        <f t="shared" si="1"/>
        <v>0</v>
      </c>
      <c r="Q151" s="178">
        <v>0</v>
      </c>
      <c r="R151" s="178">
        <f t="shared" si="2"/>
        <v>0</v>
      </c>
      <c r="S151" s="178">
        <v>0</v>
      </c>
      <c r="T151" s="179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0" t="s">
        <v>535</v>
      </c>
      <c r="AT151" s="180" t="s">
        <v>173</v>
      </c>
      <c r="AU151" s="180" t="s">
        <v>86</v>
      </c>
      <c r="AY151" s="18" t="s">
        <v>170</v>
      </c>
      <c r="BE151" s="181">
        <f t="shared" si="4"/>
        <v>0</v>
      </c>
      <c r="BF151" s="181">
        <f t="shared" si="5"/>
        <v>0</v>
      </c>
      <c r="BG151" s="181">
        <f t="shared" si="6"/>
        <v>0</v>
      </c>
      <c r="BH151" s="181">
        <f t="shared" si="7"/>
        <v>0</v>
      </c>
      <c r="BI151" s="181">
        <f t="shared" si="8"/>
        <v>0</v>
      </c>
      <c r="BJ151" s="18" t="s">
        <v>84</v>
      </c>
      <c r="BK151" s="181">
        <f t="shared" si="9"/>
        <v>0</v>
      </c>
      <c r="BL151" s="18" t="s">
        <v>535</v>
      </c>
      <c r="BM151" s="180" t="s">
        <v>1989</v>
      </c>
    </row>
    <row r="152" spans="1:65" s="2" customFormat="1" ht="21.75" customHeight="1">
      <c r="A152" s="33"/>
      <c r="B152" s="167"/>
      <c r="C152" s="168" t="s">
        <v>8</v>
      </c>
      <c r="D152" s="168" t="s">
        <v>173</v>
      </c>
      <c r="E152" s="169" t="s">
        <v>1990</v>
      </c>
      <c r="F152" s="170" t="s">
        <v>1991</v>
      </c>
      <c r="G152" s="171" t="s">
        <v>297</v>
      </c>
      <c r="H152" s="172">
        <v>20</v>
      </c>
      <c r="I152" s="173"/>
      <c r="J152" s="174">
        <f t="shared" si="0"/>
        <v>0</v>
      </c>
      <c r="K152" s="175"/>
      <c r="L152" s="34"/>
      <c r="M152" s="176" t="s">
        <v>1</v>
      </c>
      <c r="N152" s="177" t="s">
        <v>42</v>
      </c>
      <c r="O152" s="59"/>
      <c r="P152" s="178">
        <f t="shared" si="1"/>
        <v>0</v>
      </c>
      <c r="Q152" s="178">
        <v>0</v>
      </c>
      <c r="R152" s="178">
        <f t="shared" si="2"/>
        <v>0</v>
      </c>
      <c r="S152" s="178">
        <v>0</v>
      </c>
      <c r="T152" s="179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0" t="s">
        <v>535</v>
      </c>
      <c r="AT152" s="180" t="s">
        <v>173</v>
      </c>
      <c r="AU152" s="180" t="s">
        <v>86</v>
      </c>
      <c r="AY152" s="18" t="s">
        <v>170</v>
      </c>
      <c r="BE152" s="181">
        <f t="shared" si="4"/>
        <v>0</v>
      </c>
      <c r="BF152" s="181">
        <f t="shared" si="5"/>
        <v>0</v>
      </c>
      <c r="BG152" s="181">
        <f t="shared" si="6"/>
        <v>0</v>
      </c>
      <c r="BH152" s="181">
        <f t="shared" si="7"/>
        <v>0</v>
      </c>
      <c r="BI152" s="181">
        <f t="shared" si="8"/>
        <v>0</v>
      </c>
      <c r="BJ152" s="18" t="s">
        <v>84</v>
      </c>
      <c r="BK152" s="181">
        <f t="shared" si="9"/>
        <v>0</v>
      </c>
      <c r="BL152" s="18" t="s">
        <v>535</v>
      </c>
      <c r="BM152" s="180" t="s">
        <v>1992</v>
      </c>
    </row>
    <row r="153" spans="1:65" s="2" customFormat="1" ht="21.75" customHeight="1">
      <c r="A153" s="33"/>
      <c r="B153" s="167"/>
      <c r="C153" s="168" t="s">
        <v>273</v>
      </c>
      <c r="D153" s="168" t="s">
        <v>173</v>
      </c>
      <c r="E153" s="169" t="s">
        <v>1993</v>
      </c>
      <c r="F153" s="170" t="s">
        <v>1994</v>
      </c>
      <c r="G153" s="171" t="s">
        <v>297</v>
      </c>
      <c r="H153" s="172">
        <v>25</v>
      </c>
      <c r="I153" s="173"/>
      <c r="J153" s="174">
        <f t="shared" si="0"/>
        <v>0</v>
      </c>
      <c r="K153" s="175"/>
      <c r="L153" s="34"/>
      <c r="M153" s="176" t="s">
        <v>1</v>
      </c>
      <c r="N153" s="177" t="s">
        <v>42</v>
      </c>
      <c r="O153" s="59"/>
      <c r="P153" s="178">
        <f t="shared" si="1"/>
        <v>0</v>
      </c>
      <c r="Q153" s="178">
        <v>0</v>
      </c>
      <c r="R153" s="178">
        <f t="shared" si="2"/>
        <v>0</v>
      </c>
      <c r="S153" s="178">
        <v>0</v>
      </c>
      <c r="T153" s="179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0" t="s">
        <v>535</v>
      </c>
      <c r="AT153" s="180" t="s">
        <v>173</v>
      </c>
      <c r="AU153" s="180" t="s">
        <v>86</v>
      </c>
      <c r="AY153" s="18" t="s">
        <v>170</v>
      </c>
      <c r="BE153" s="181">
        <f t="shared" si="4"/>
        <v>0</v>
      </c>
      <c r="BF153" s="181">
        <f t="shared" si="5"/>
        <v>0</v>
      </c>
      <c r="BG153" s="181">
        <f t="shared" si="6"/>
        <v>0</v>
      </c>
      <c r="BH153" s="181">
        <f t="shared" si="7"/>
        <v>0</v>
      </c>
      <c r="BI153" s="181">
        <f t="shared" si="8"/>
        <v>0</v>
      </c>
      <c r="BJ153" s="18" t="s">
        <v>84</v>
      </c>
      <c r="BK153" s="181">
        <f t="shared" si="9"/>
        <v>0</v>
      </c>
      <c r="BL153" s="18" t="s">
        <v>535</v>
      </c>
      <c r="BM153" s="180" t="s">
        <v>1995</v>
      </c>
    </row>
    <row r="154" spans="1:65" s="2" customFormat="1" ht="21.75" customHeight="1">
      <c r="A154" s="33"/>
      <c r="B154" s="167"/>
      <c r="C154" s="168" t="s">
        <v>280</v>
      </c>
      <c r="D154" s="168" t="s">
        <v>173</v>
      </c>
      <c r="E154" s="169" t="s">
        <v>1996</v>
      </c>
      <c r="F154" s="170" t="s">
        <v>1997</v>
      </c>
      <c r="G154" s="171" t="s">
        <v>297</v>
      </c>
      <c r="H154" s="172">
        <v>5</v>
      </c>
      <c r="I154" s="173"/>
      <c r="J154" s="174">
        <f t="shared" si="0"/>
        <v>0</v>
      </c>
      <c r="K154" s="175"/>
      <c r="L154" s="34"/>
      <c r="M154" s="176" t="s">
        <v>1</v>
      </c>
      <c r="N154" s="177" t="s">
        <v>42</v>
      </c>
      <c r="O154" s="59"/>
      <c r="P154" s="178">
        <f t="shared" si="1"/>
        <v>0</v>
      </c>
      <c r="Q154" s="178">
        <v>0</v>
      </c>
      <c r="R154" s="178">
        <f t="shared" si="2"/>
        <v>0</v>
      </c>
      <c r="S154" s="178">
        <v>0</v>
      </c>
      <c r="T154" s="179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535</v>
      </c>
      <c r="AT154" s="180" t="s">
        <v>173</v>
      </c>
      <c r="AU154" s="180" t="s">
        <v>86</v>
      </c>
      <c r="AY154" s="18" t="s">
        <v>170</v>
      </c>
      <c r="BE154" s="181">
        <f t="shared" si="4"/>
        <v>0</v>
      </c>
      <c r="BF154" s="181">
        <f t="shared" si="5"/>
        <v>0</v>
      </c>
      <c r="BG154" s="181">
        <f t="shared" si="6"/>
        <v>0</v>
      </c>
      <c r="BH154" s="181">
        <f t="shared" si="7"/>
        <v>0</v>
      </c>
      <c r="BI154" s="181">
        <f t="shared" si="8"/>
        <v>0</v>
      </c>
      <c r="BJ154" s="18" t="s">
        <v>84</v>
      </c>
      <c r="BK154" s="181">
        <f t="shared" si="9"/>
        <v>0</v>
      </c>
      <c r="BL154" s="18" t="s">
        <v>535</v>
      </c>
      <c r="BM154" s="180" t="s">
        <v>1998</v>
      </c>
    </row>
    <row r="155" spans="1:65" s="2" customFormat="1" ht="21.75" customHeight="1">
      <c r="A155" s="33"/>
      <c r="B155" s="167"/>
      <c r="C155" s="168" t="s">
        <v>285</v>
      </c>
      <c r="D155" s="168" t="s">
        <v>173</v>
      </c>
      <c r="E155" s="169" t="s">
        <v>1999</v>
      </c>
      <c r="F155" s="170" t="s">
        <v>2000</v>
      </c>
      <c r="G155" s="171" t="s">
        <v>297</v>
      </c>
      <c r="H155" s="172">
        <v>3</v>
      </c>
      <c r="I155" s="173"/>
      <c r="J155" s="174">
        <f t="shared" si="0"/>
        <v>0</v>
      </c>
      <c r="K155" s="175"/>
      <c r="L155" s="34"/>
      <c r="M155" s="176" t="s">
        <v>1</v>
      </c>
      <c r="N155" s="177" t="s">
        <v>42</v>
      </c>
      <c r="O155" s="59"/>
      <c r="P155" s="178">
        <f t="shared" si="1"/>
        <v>0</v>
      </c>
      <c r="Q155" s="178">
        <v>0</v>
      </c>
      <c r="R155" s="178">
        <f t="shared" si="2"/>
        <v>0</v>
      </c>
      <c r="S155" s="178">
        <v>0</v>
      </c>
      <c r="T155" s="179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0" t="s">
        <v>535</v>
      </c>
      <c r="AT155" s="180" t="s">
        <v>173</v>
      </c>
      <c r="AU155" s="180" t="s">
        <v>86</v>
      </c>
      <c r="AY155" s="18" t="s">
        <v>170</v>
      </c>
      <c r="BE155" s="181">
        <f t="shared" si="4"/>
        <v>0</v>
      </c>
      <c r="BF155" s="181">
        <f t="shared" si="5"/>
        <v>0</v>
      </c>
      <c r="BG155" s="181">
        <f t="shared" si="6"/>
        <v>0</v>
      </c>
      <c r="BH155" s="181">
        <f t="shared" si="7"/>
        <v>0</v>
      </c>
      <c r="BI155" s="181">
        <f t="shared" si="8"/>
        <v>0</v>
      </c>
      <c r="BJ155" s="18" t="s">
        <v>84</v>
      </c>
      <c r="BK155" s="181">
        <f t="shared" si="9"/>
        <v>0</v>
      </c>
      <c r="BL155" s="18" t="s">
        <v>535</v>
      </c>
      <c r="BM155" s="180" t="s">
        <v>2001</v>
      </c>
    </row>
    <row r="156" spans="1:65" s="2" customFormat="1" ht="16.5" customHeight="1">
      <c r="A156" s="33"/>
      <c r="B156" s="167"/>
      <c r="C156" s="206" t="s">
        <v>289</v>
      </c>
      <c r="D156" s="206" t="s">
        <v>199</v>
      </c>
      <c r="E156" s="207" t="s">
        <v>2002</v>
      </c>
      <c r="F156" s="208" t="s">
        <v>2003</v>
      </c>
      <c r="G156" s="209" t="s">
        <v>297</v>
      </c>
      <c r="H156" s="210">
        <v>3</v>
      </c>
      <c r="I156" s="211"/>
      <c r="J156" s="212">
        <f t="shared" si="0"/>
        <v>0</v>
      </c>
      <c r="K156" s="213"/>
      <c r="L156" s="214"/>
      <c r="M156" s="215" t="s">
        <v>1</v>
      </c>
      <c r="N156" s="216" t="s">
        <v>42</v>
      </c>
      <c r="O156" s="59"/>
      <c r="P156" s="178">
        <f t="shared" si="1"/>
        <v>0</v>
      </c>
      <c r="Q156" s="178">
        <v>0</v>
      </c>
      <c r="R156" s="178">
        <f t="shared" si="2"/>
        <v>0</v>
      </c>
      <c r="S156" s="178">
        <v>0</v>
      </c>
      <c r="T156" s="179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0" t="s">
        <v>847</v>
      </c>
      <c r="AT156" s="180" t="s">
        <v>199</v>
      </c>
      <c r="AU156" s="180" t="s">
        <v>86</v>
      </c>
      <c r="AY156" s="18" t="s">
        <v>170</v>
      </c>
      <c r="BE156" s="181">
        <f t="shared" si="4"/>
        <v>0</v>
      </c>
      <c r="BF156" s="181">
        <f t="shared" si="5"/>
        <v>0</v>
      </c>
      <c r="BG156" s="181">
        <f t="shared" si="6"/>
        <v>0</v>
      </c>
      <c r="BH156" s="181">
        <f t="shared" si="7"/>
        <v>0</v>
      </c>
      <c r="BI156" s="181">
        <f t="shared" si="8"/>
        <v>0</v>
      </c>
      <c r="BJ156" s="18" t="s">
        <v>84</v>
      </c>
      <c r="BK156" s="181">
        <f t="shared" si="9"/>
        <v>0</v>
      </c>
      <c r="BL156" s="18" t="s">
        <v>847</v>
      </c>
      <c r="BM156" s="180" t="s">
        <v>2004</v>
      </c>
    </row>
    <row r="157" spans="1:65" s="2" customFormat="1" ht="21.75" customHeight="1">
      <c r="A157" s="33"/>
      <c r="B157" s="167"/>
      <c r="C157" s="168" t="s">
        <v>294</v>
      </c>
      <c r="D157" s="168" t="s">
        <v>173</v>
      </c>
      <c r="E157" s="169" t="s">
        <v>2005</v>
      </c>
      <c r="F157" s="170" t="s">
        <v>2006</v>
      </c>
      <c r="G157" s="171" t="s">
        <v>297</v>
      </c>
      <c r="H157" s="172">
        <v>3</v>
      </c>
      <c r="I157" s="173"/>
      <c r="J157" s="174">
        <f t="shared" si="0"/>
        <v>0</v>
      </c>
      <c r="K157" s="175"/>
      <c r="L157" s="34"/>
      <c r="M157" s="176" t="s">
        <v>1</v>
      </c>
      <c r="N157" s="177" t="s">
        <v>42</v>
      </c>
      <c r="O157" s="59"/>
      <c r="P157" s="178">
        <f t="shared" si="1"/>
        <v>0</v>
      </c>
      <c r="Q157" s="178">
        <v>0</v>
      </c>
      <c r="R157" s="178">
        <f t="shared" si="2"/>
        <v>0</v>
      </c>
      <c r="S157" s="178">
        <v>0</v>
      </c>
      <c r="T157" s="179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0" t="s">
        <v>535</v>
      </c>
      <c r="AT157" s="180" t="s">
        <v>173</v>
      </c>
      <c r="AU157" s="180" t="s">
        <v>86</v>
      </c>
      <c r="AY157" s="18" t="s">
        <v>170</v>
      </c>
      <c r="BE157" s="181">
        <f t="shared" si="4"/>
        <v>0</v>
      </c>
      <c r="BF157" s="181">
        <f t="shared" si="5"/>
        <v>0</v>
      </c>
      <c r="BG157" s="181">
        <f t="shared" si="6"/>
        <v>0</v>
      </c>
      <c r="BH157" s="181">
        <f t="shared" si="7"/>
        <v>0</v>
      </c>
      <c r="BI157" s="181">
        <f t="shared" si="8"/>
        <v>0</v>
      </c>
      <c r="BJ157" s="18" t="s">
        <v>84</v>
      </c>
      <c r="BK157" s="181">
        <f t="shared" si="9"/>
        <v>0</v>
      </c>
      <c r="BL157" s="18" t="s">
        <v>535</v>
      </c>
      <c r="BM157" s="180" t="s">
        <v>2007</v>
      </c>
    </row>
    <row r="158" spans="1:65" s="2" customFormat="1" ht="16.5" customHeight="1">
      <c r="A158" s="33"/>
      <c r="B158" s="167"/>
      <c r="C158" s="206" t="s">
        <v>7</v>
      </c>
      <c r="D158" s="206" t="s">
        <v>199</v>
      </c>
      <c r="E158" s="207" t="s">
        <v>2008</v>
      </c>
      <c r="F158" s="208" t="s">
        <v>2003</v>
      </c>
      <c r="G158" s="209" t="s">
        <v>297</v>
      </c>
      <c r="H158" s="210">
        <v>3</v>
      </c>
      <c r="I158" s="211"/>
      <c r="J158" s="212">
        <f t="shared" si="0"/>
        <v>0</v>
      </c>
      <c r="K158" s="213"/>
      <c r="L158" s="214"/>
      <c r="M158" s="215" t="s">
        <v>1</v>
      </c>
      <c r="N158" s="216" t="s">
        <v>42</v>
      </c>
      <c r="O158" s="59"/>
      <c r="P158" s="178">
        <f t="shared" si="1"/>
        <v>0</v>
      </c>
      <c r="Q158" s="178">
        <v>0</v>
      </c>
      <c r="R158" s="178">
        <f t="shared" si="2"/>
        <v>0</v>
      </c>
      <c r="S158" s="178">
        <v>0</v>
      </c>
      <c r="T158" s="179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0" t="s">
        <v>847</v>
      </c>
      <c r="AT158" s="180" t="s">
        <v>199</v>
      </c>
      <c r="AU158" s="180" t="s">
        <v>86</v>
      </c>
      <c r="AY158" s="18" t="s">
        <v>170</v>
      </c>
      <c r="BE158" s="181">
        <f t="shared" si="4"/>
        <v>0</v>
      </c>
      <c r="BF158" s="181">
        <f t="shared" si="5"/>
        <v>0</v>
      </c>
      <c r="BG158" s="181">
        <f t="shared" si="6"/>
        <v>0</v>
      </c>
      <c r="BH158" s="181">
        <f t="shared" si="7"/>
        <v>0</v>
      </c>
      <c r="BI158" s="181">
        <f t="shared" si="8"/>
        <v>0</v>
      </c>
      <c r="BJ158" s="18" t="s">
        <v>84</v>
      </c>
      <c r="BK158" s="181">
        <f t="shared" si="9"/>
        <v>0</v>
      </c>
      <c r="BL158" s="18" t="s">
        <v>847</v>
      </c>
      <c r="BM158" s="180" t="s">
        <v>2009</v>
      </c>
    </row>
    <row r="159" spans="1:65" s="2" customFormat="1" ht="21.75" customHeight="1">
      <c r="A159" s="33"/>
      <c r="B159" s="167"/>
      <c r="C159" s="168" t="s">
        <v>304</v>
      </c>
      <c r="D159" s="168" t="s">
        <v>173</v>
      </c>
      <c r="E159" s="169" t="s">
        <v>2010</v>
      </c>
      <c r="F159" s="170" t="s">
        <v>2011</v>
      </c>
      <c r="G159" s="171" t="s">
        <v>297</v>
      </c>
      <c r="H159" s="172">
        <v>24</v>
      </c>
      <c r="I159" s="173"/>
      <c r="J159" s="174">
        <f t="shared" si="0"/>
        <v>0</v>
      </c>
      <c r="K159" s="175"/>
      <c r="L159" s="34"/>
      <c r="M159" s="176" t="s">
        <v>1</v>
      </c>
      <c r="N159" s="177" t="s">
        <v>42</v>
      </c>
      <c r="O159" s="59"/>
      <c r="P159" s="178">
        <f t="shared" si="1"/>
        <v>0</v>
      </c>
      <c r="Q159" s="178">
        <v>0</v>
      </c>
      <c r="R159" s="178">
        <f t="shared" si="2"/>
        <v>0</v>
      </c>
      <c r="S159" s="178">
        <v>0</v>
      </c>
      <c r="T159" s="179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0" t="s">
        <v>535</v>
      </c>
      <c r="AT159" s="180" t="s">
        <v>173</v>
      </c>
      <c r="AU159" s="180" t="s">
        <v>86</v>
      </c>
      <c r="AY159" s="18" t="s">
        <v>170</v>
      </c>
      <c r="BE159" s="181">
        <f t="shared" si="4"/>
        <v>0</v>
      </c>
      <c r="BF159" s="181">
        <f t="shared" si="5"/>
        <v>0</v>
      </c>
      <c r="BG159" s="181">
        <f t="shared" si="6"/>
        <v>0</v>
      </c>
      <c r="BH159" s="181">
        <f t="shared" si="7"/>
        <v>0</v>
      </c>
      <c r="BI159" s="181">
        <f t="shared" si="8"/>
        <v>0</v>
      </c>
      <c r="BJ159" s="18" t="s">
        <v>84</v>
      </c>
      <c r="BK159" s="181">
        <f t="shared" si="9"/>
        <v>0</v>
      </c>
      <c r="BL159" s="18" t="s">
        <v>535</v>
      </c>
      <c r="BM159" s="180" t="s">
        <v>2012</v>
      </c>
    </row>
    <row r="160" spans="1:65" s="2" customFormat="1" ht="16.5" customHeight="1">
      <c r="A160" s="33"/>
      <c r="B160" s="167"/>
      <c r="C160" s="206" t="s">
        <v>314</v>
      </c>
      <c r="D160" s="206" t="s">
        <v>199</v>
      </c>
      <c r="E160" s="207" t="s">
        <v>2013</v>
      </c>
      <c r="F160" s="208" t="s">
        <v>2014</v>
      </c>
      <c r="G160" s="209" t="s">
        <v>297</v>
      </c>
      <c r="H160" s="210">
        <v>24</v>
      </c>
      <c r="I160" s="211"/>
      <c r="J160" s="212">
        <f t="shared" si="0"/>
        <v>0</v>
      </c>
      <c r="K160" s="213"/>
      <c r="L160" s="214"/>
      <c r="M160" s="215" t="s">
        <v>1</v>
      </c>
      <c r="N160" s="216" t="s">
        <v>42</v>
      </c>
      <c r="O160" s="59"/>
      <c r="P160" s="178">
        <f t="shared" si="1"/>
        <v>0</v>
      </c>
      <c r="Q160" s="178">
        <v>1.5999999999999999E-5</v>
      </c>
      <c r="R160" s="178">
        <f t="shared" si="2"/>
        <v>3.8400000000000001E-4</v>
      </c>
      <c r="S160" s="178">
        <v>0</v>
      </c>
      <c r="T160" s="179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0" t="s">
        <v>847</v>
      </c>
      <c r="AT160" s="180" t="s">
        <v>199</v>
      </c>
      <c r="AU160" s="180" t="s">
        <v>86</v>
      </c>
      <c r="AY160" s="18" t="s">
        <v>170</v>
      </c>
      <c r="BE160" s="181">
        <f t="shared" si="4"/>
        <v>0</v>
      </c>
      <c r="BF160" s="181">
        <f t="shared" si="5"/>
        <v>0</v>
      </c>
      <c r="BG160" s="181">
        <f t="shared" si="6"/>
        <v>0</v>
      </c>
      <c r="BH160" s="181">
        <f t="shared" si="7"/>
        <v>0</v>
      </c>
      <c r="BI160" s="181">
        <f t="shared" si="8"/>
        <v>0</v>
      </c>
      <c r="BJ160" s="18" t="s">
        <v>84</v>
      </c>
      <c r="BK160" s="181">
        <f t="shared" si="9"/>
        <v>0</v>
      </c>
      <c r="BL160" s="18" t="s">
        <v>847</v>
      </c>
      <c r="BM160" s="180" t="s">
        <v>2015</v>
      </c>
    </row>
    <row r="161" spans="1:65" s="2" customFormat="1" ht="33" customHeight="1">
      <c r="A161" s="33"/>
      <c r="B161" s="167"/>
      <c r="C161" s="168" t="s">
        <v>319</v>
      </c>
      <c r="D161" s="168" t="s">
        <v>173</v>
      </c>
      <c r="E161" s="169" t="s">
        <v>2016</v>
      </c>
      <c r="F161" s="170" t="s">
        <v>2017</v>
      </c>
      <c r="G161" s="171" t="s">
        <v>297</v>
      </c>
      <c r="H161" s="172">
        <v>13</v>
      </c>
      <c r="I161" s="173"/>
      <c r="J161" s="174">
        <f t="shared" si="0"/>
        <v>0</v>
      </c>
      <c r="K161" s="175"/>
      <c r="L161" s="34"/>
      <c r="M161" s="176" t="s">
        <v>1</v>
      </c>
      <c r="N161" s="177" t="s">
        <v>42</v>
      </c>
      <c r="O161" s="59"/>
      <c r="P161" s="178">
        <f t="shared" si="1"/>
        <v>0</v>
      </c>
      <c r="Q161" s="178">
        <v>0</v>
      </c>
      <c r="R161" s="178">
        <f t="shared" si="2"/>
        <v>0</v>
      </c>
      <c r="S161" s="178">
        <v>0</v>
      </c>
      <c r="T161" s="179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535</v>
      </c>
      <c r="AT161" s="180" t="s">
        <v>173</v>
      </c>
      <c r="AU161" s="180" t="s">
        <v>86</v>
      </c>
      <c r="AY161" s="18" t="s">
        <v>170</v>
      </c>
      <c r="BE161" s="181">
        <f t="shared" si="4"/>
        <v>0</v>
      </c>
      <c r="BF161" s="181">
        <f t="shared" si="5"/>
        <v>0</v>
      </c>
      <c r="BG161" s="181">
        <f t="shared" si="6"/>
        <v>0</v>
      </c>
      <c r="BH161" s="181">
        <f t="shared" si="7"/>
        <v>0</v>
      </c>
      <c r="BI161" s="181">
        <f t="shared" si="8"/>
        <v>0</v>
      </c>
      <c r="BJ161" s="18" t="s">
        <v>84</v>
      </c>
      <c r="BK161" s="181">
        <f t="shared" si="9"/>
        <v>0</v>
      </c>
      <c r="BL161" s="18" t="s">
        <v>535</v>
      </c>
      <c r="BM161" s="180" t="s">
        <v>2018</v>
      </c>
    </row>
    <row r="162" spans="1:65" s="2" customFormat="1" ht="21.75" customHeight="1">
      <c r="A162" s="33"/>
      <c r="B162" s="167"/>
      <c r="C162" s="206" t="s">
        <v>324</v>
      </c>
      <c r="D162" s="206" t="s">
        <v>199</v>
      </c>
      <c r="E162" s="207" t="s">
        <v>2019</v>
      </c>
      <c r="F162" s="208" t="s">
        <v>2020</v>
      </c>
      <c r="G162" s="209" t="s">
        <v>297</v>
      </c>
      <c r="H162" s="210">
        <v>8</v>
      </c>
      <c r="I162" s="211"/>
      <c r="J162" s="212">
        <f t="shared" si="0"/>
        <v>0</v>
      </c>
      <c r="K162" s="213"/>
      <c r="L162" s="214"/>
      <c r="M162" s="215" t="s">
        <v>1</v>
      </c>
      <c r="N162" s="216" t="s">
        <v>42</v>
      </c>
      <c r="O162" s="59"/>
      <c r="P162" s="178">
        <f t="shared" si="1"/>
        <v>0</v>
      </c>
      <c r="Q162" s="178">
        <v>5.5999999999999999E-5</v>
      </c>
      <c r="R162" s="178">
        <f t="shared" si="2"/>
        <v>4.4799999999999999E-4</v>
      </c>
      <c r="S162" s="178">
        <v>0</v>
      </c>
      <c r="T162" s="179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0" t="s">
        <v>847</v>
      </c>
      <c r="AT162" s="180" t="s">
        <v>199</v>
      </c>
      <c r="AU162" s="180" t="s">
        <v>86</v>
      </c>
      <c r="AY162" s="18" t="s">
        <v>170</v>
      </c>
      <c r="BE162" s="181">
        <f t="shared" si="4"/>
        <v>0</v>
      </c>
      <c r="BF162" s="181">
        <f t="shared" si="5"/>
        <v>0</v>
      </c>
      <c r="BG162" s="181">
        <f t="shared" si="6"/>
        <v>0</v>
      </c>
      <c r="BH162" s="181">
        <f t="shared" si="7"/>
        <v>0</v>
      </c>
      <c r="BI162" s="181">
        <f t="shared" si="8"/>
        <v>0</v>
      </c>
      <c r="BJ162" s="18" t="s">
        <v>84</v>
      </c>
      <c r="BK162" s="181">
        <f t="shared" si="9"/>
        <v>0</v>
      </c>
      <c r="BL162" s="18" t="s">
        <v>847</v>
      </c>
      <c r="BM162" s="180" t="s">
        <v>2021</v>
      </c>
    </row>
    <row r="163" spans="1:65" s="2" customFormat="1" ht="21.75" customHeight="1">
      <c r="A163" s="33"/>
      <c r="B163" s="167"/>
      <c r="C163" s="206" t="s">
        <v>328</v>
      </c>
      <c r="D163" s="206" t="s">
        <v>199</v>
      </c>
      <c r="E163" s="207" t="s">
        <v>2022</v>
      </c>
      <c r="F163" s="208" t="s">
        <v>2023</v>
      </c>
      <c r="G163" s="209" t="s">
        <v>297</v>
      </c>
      <c r="H163" s="210">
        <v>5</v>
      </c>
      <c r="I163" s="211"/>
      <c r="J163" s="212">
        <f t="shared" si="0"/>
        <v>0</v>
      </c>
      <c r="K163" s="213"/>
      <c r="L163" s="214"/>
      <c r="M163" s="215" t="s">
        <v>1</v>
      </c>
      <c r="N163" s="216" t="s">
        <v>42</v>
      </c>
      <c r="O163" s="59"/>
      <c r="P163" s="178">
        <f t="shared" si="1"/>
        <v>0</v>
      </c>
      <c r="Q163" s="178">
        <v>5.0000000000000002E-5</v>
      </c>
      <c r="R163" s="178">
        <f t="shared" si="2"/>
        <v>2.5000000000000001E-4</v>
      </c>
      <c r="S163" s="178">
        <v>0</v>
      </c>
      <c r="T163" s="179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0" t="s">
        <v>847</v>
      </c>
      <c r="AT163" s="180" t="s">
        <v>199</v>
      </c>
      <c r="AU163" s="180" t="s">
        <v>86</v>
      </c>
      <c r="AY163" s="18" t="s">
        <v>170</v>
      </c>
      <c r="BE163" s="181">
        <f t="shared" si="4"/>
        <v>0</v>
      </c>
      <c r="BF163" s="181">
        <f t="shared" si="5"/>
        <v>0</v>
      </c>
      <c r="BG163" s="181">
        <f t="shared" si="6"/>
        <v>0</v>
      </c>
      <c r="BH163" s="181">
        <f t="shared" si="7"/>
        <v>0</v>
      </c>
      <c r="BI163" s="181">
        <f t="shared" si="8"/>
        <v>0</v>
      </c>
      <c r="BJ163" s="18" t="s">
        <v>84</v>
      </c>
      <c r="BK163" s="181">
        <f t="shared" si="9"/>
        <v>0</v>
      </c>
      <c r="BL163" s="18" t="s">
        <v>847</v>
      </c>
      <c r="BM163" s="180" t="s">
        <v>2024</v>
      </c>
    </row>
    <row r="164" spans="1:65" s="2" customFormat="1" ht="21.75" customHeight="1">
      <c r="A164" s="33"/>
      <c r="B164" s="167"/>
      <c r="C164" s="168" t="s">
        <v>333</v>
      </c>
      <c r="D164" s="168" t="s">
        <v>173</v>
      </c>
      <c r="E164" s="169" t="s">
        <v>2025</v>
      </c>
      <c r="F164" s="170" t="s">
        <v>2026</v>
      </c>
      <c r="G164" s="171" t="s">
        <v>297</v>
      </c>
      <c r="H164" s="172">
        <v>35</v>
      </c>
      <c r="I164" s="173"/>
      <c r="J164" s="174">
        <f t="shared" si="0"/>
        <v>0</v>
      </c>
      <c r="K164" s="175"/>
      <c r="L164" s="34"/>
      <c r="M164" s="176" t="s">
        <v>1</v>
      </c>
      <c r="N164" s="177" t="s">
        <v>42</v>
      </c>
      <c r="O164" s="59"/>
      <c r="P164" s="178">
        <f t="shared" si="1"/>
        <v>0</v>
      </c>
      <c r="Q164" s="178">
        <v>0</v>
      </c>
      <c r="R164" s="178">
        <f t="shared" si="2"/>
        <v>0</v>
      </c>
      <c r="S164" s="178">
        <v>0</v>
      </c>
      <c r="T164" s="179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0" t="s">
        <v>535</v>
      </c>
      <c r="AT164" s="180" t="s">
        <v>173</v>
      </c>
      <c r="AU164" s="180" t="s">
        <v>86</v>
      </c>
      <c r="AY164" s="18" t="s">
        <v>170</v>
      </c>
      <c r="BE164" s="181">
        <f t="shared" si="4"/>
        <v>0</v>
      </c>
      <c r="BF164" s="181">
        <f t="shared" si="5"/>
        <v>0</v>
      </c>
      <c r="BG164" s="181">
        <f t="shared" si="6"/>
        <v>0</v>
      </c>
      <c r="BH164" s="181">
        <f t="shared" si="7"/>
        <v>0</v>
      </c>
      <c r="BI164" s="181">
        <f t="shared" si="8"/>
        <v>0</v>
      </c>
      <c r="BJ164" s="18" t="s">
        <v>84</v>
      </c>
      <c r="BK164" s="181">
        <f t="shared" si="9"/>
        <v>0</v>
      </c>
      <c r="BL164" s="18" t="s">
        <v>535</v>
      </c>
      <c r="BM164" s="180" t="s">
        <v>2027</v>
      </c>
    </row>
    <row r="165" spans="1:65" s="2" customFormat="1" ht="16.5" customHeight="1">
      <c r="A165" s="33"/>
      <c r="B165" s="167"/>
      <c r="C165" s="206" t="s">
        <v>337</v>
      </c>
      <c r="D165" s="206" t="s">
        <v>199</v>
      </c>
      <c r="E165" s="207" t="s">
        <v>2028</v>
      </c>
      <c r="F165" s="208" t="s">
        <v>2029</v>
      </c>
      <c r="G165" s="209" t="s">
        <v>297</v>
      </c>
      <c r="H165" s="210">
        <v>35</v>
      </c>
      <c r="I165" s="211"/>
      <c r="J165" s="212">
        <f t="shared" si="0"/>
        <v>0</v>
      </c>
      <c r="K165" s="213"/>
      <c r="L165" s="214"/>
      <c r="M165" s="215" t="s">
        <v>1</v>
      </c>
      <c r="N165" s="216" t="s">
        <v>42</v>
      </c>
      <c r="O165" s="59"/>
      <c r="P165" s="178">
        <f t="shared" si="1"/>
        <v>0</v>
      </c>
      <c r="Q165" s="178">
        <v>6.0000000000000002E-5</v>
      </c>
      <c r="R165" s="178">
        <f t="shared" si="2"/>
        <v>2.0999999999999999E-3</v>
      </c>
      <c r="S165" s="178">
        <v>0</v>
      </c>
      <c r="T165" s="179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0" t="s">
        <v>847</v>
      </c>
      <c r="AT165" s="180" t="s">
        <v>199</v>
      </c>
      <c r="AU165" s="180" t="s">
        <v>86</v>
      </c>
      <c r="AY165" s="18" t="s">
        <v>170</v>
      </c>
      <c r="BE165" s="181">
        <f t="shared" si="4"/>
        <v>0</v>
      </c>
      <c r="BF165" s="181">
        <f t="shared" si="5"/>
        <v>0</v>
      </c>
      <c r="BG165" s="181">
        <f t="shared" si="6"/>
        <v>0</v>
      </c>
      <c r="BH165" s="181">
        <f t="shared" si="7"/>
        <v>0</v>
      </c>
      <c r="BI165" s="181">
        <f t="shared" si="8"/>
        <v>0</v>
      </c>
      <c r="BJ165" s="18" t="s">
        <v>84</v>
      </c>
      <c r="BK165" s="181">
        <f t="shared" si="9"/>
        <v>0</v>
      </c>
      <c r="BL165" s="18" t="s">
        <v>847</v>
      </c>
      <c r="BM165" s="180" t="s">
        <v>2030</v>
      </c>
    </row>
    <row r="166" spans="1:65" s="2" customFormat="1" ht="21.75" customHeight="1">
      <c r="A166" s="33"/>
      <c r="B166" s="167"/>
      <c r="C166" s="168" t="s">
        <v>342</v>
      </c>
      <c r="D166" s="168" t="s">
        <v>173</v>
      </c>
      <c r="E166" s="169" t="s">
        <v>2031</v>
      </c>
      <c r="F166" s="170" t="s">
        <v>2032</v>
      </c>
      <c r="G166" s="171" t="s">
        <v>297</v>
      </c>
      <c r="H166" s="172">
        <v>143</v>
      </c>
      <c r="I166" s="173"/>
      <c r="J166" s="174">
        <f t="shared" si="0"/>
        <v>0</v>
      </c>
      <c r="K166" s="175"/>
      <c r="L166" s="34"/>
      <c r="M166" s="176" t="s">
        <v>1</v>
      </c>
      <c r="N166" s="177" t="s">
        <v>42</v>
      </c>
      <c r="O166" s="59"/>
      <c r="P166" s="178">
        <f t="shared" si="1"/>
        <v>0</v>
      </c>
      <c r="Q166" s="178">
        <v>0</v>
      </c>
      <c r="R166" s="178">
        <f t="shared" si="2"/>
        <v>0</v>
      </c>
      <c r="S166" s="178">
        <v>0</v>
      </c>
      <c r="T166" s="179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0" t="s">
        <v>535</v>
      </c>
      <c r="AT166" s="180" t="s">
        <v>173</v>
      </c>
      <c r="AU166" s="180" t="s">
        <v>86</v>
      </c>
      <c r="AY166" s="18" t="s">
        <v>170</v>
      </c>
      <c r="BE166" s="181">
        <f t="shared" si="4"/>
        <v>0</v>
      </c>
      <c r="BF166" s="181">
        <f t="shared" si="5"/>
        <v>0</v>
      </c>
      <c r="BG166" s="181">
        <f t="shared" si="6"/>
        <v>0</v>
      </c>
      <c r="BH166" s="181">
        <f t="shared" si="7"/>
        <v>0</v>
      </c>
      <c r="BI166" s="181">
        <f t="shared" si="8"/>
        <v>0</v>
      </c>
      <c r="BJ166" s="18" t="s">
        <v>84</v>
      </c>
      <c r="BK166" s="181">
        <f t="shared" si="9"/>
        <v>0</v>
      </c>
      <c r="BL166" s="18" t="s">
        <v>535</v>
      </c>
      <c r="BM166" s="180" t="s">
        <v>2033</v>
      </c>
    </row>
    <row r="167" spans="1:65" s="2" customFormat="1" ht="16.5" customHeight="1">
      <c r="A167" s="33"/>
      <c r="B167" s="167"/>
      <c r="C167" s="206" t="s">
        <v>346</v>
      </c>
      <c r="D167" s="206" t="s">
        <v>199</v>
      </c>
      <c r="E167" s="207" t="s">
        <v>2034</v>
      </c>
      <c r="F167" s="208" t="s">
        <v>2035</v>
      </c>
      <c r="G167" s="209" t="s">
        <v>297</v>
      </c>
      <c r="H167" s="210">
        <v>83</v>
      </c>
      <c r="I167" s="211"/>
      <c r="J167" s="212">
        <f t="shared" si="0"/>
        <v>0</v>
      </c>
      <c r="K167" s="213"/>
      <c r="L167" s="214"/>
      <c r="M167" s="215" t="s">
        <v>1</v>
      </c>
      <c r="N167" s="216" t="s">
        <v>42</v>
      </c>
      <c r="O167" s="59"/>
      <c r="P167" s="178">
        <f t="shared" si="1"/>
        <v>0</v>
      </c>
      <c r="Q167" s="178">
        <v>6.0000000000000002E-5</v>
      </c>
      <c r="R167" s="178">
        <f t="shared" si="2"/>
        <v>4.9800000000000001E-3</v>
      </c>
      <c r="S167" s="178">
        <v>0</v>
      </c>
      <c r="T167" s="179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847</v>
      </c>
      <c r="AT167" s="180" t="s">
        <v>199</v>
      </c>
      <c r="AU167" s="180" t="s">
        <v>86</v>
      </c>
      <c r="AY167" s="18" t="s">
        <v>170</v>
      </c>
      <c r="BE167" s="181">
        <f t="shared" si="4"/>
        <v>0</v>
      </c>
      <c r="BF167" s="181">
        <f t="shared" si="5"/>
        <v>0</v>
      </c>
      <c r="BG167" s="181">
        <f t="shared" si="6"/>
        <v>0</v>
      </c>
      <c r="BH167" s="181">
        <f t="shared" si="7"/>
        <v>0</v>
      </c>
      <c r="BI167" s="181">
        <f t="shared" si="8"/>
        <v>0</v>
      </c>
      <c r="BJ167" s="18" t="s">
        <v>84</v>
      </c>
      <c r="BK167" s="181">
        <f t="shared" si="9"/>
        <v>0</v>
      </c>
      <c r="BL167" s="18" t="s">
        <v>847</v>
      </c>
      <c r="BM167" s="180" t="s">
        <v>2036</v>
      </c>
    </row>
    <row r="168" spans="1:65" s="2" customFormat="1" ht="21.75" customHeight="1">
      <c r="A168" s="33"/>
      <c r="B168" s="167"/>
      <c r="C168" s="206" t="s">
        <v>350</v>
      </c>
      <c r="D168" s="206" t="s">
        <v>199</v>
      </c>
      <c r="E168" s="207" t="s">
        <v>2037</v>
      </c>
      <c r="F168" s="208" t="s">
        <v>2038</v>
      </c>
      <c r="G168" s="209" t="s">
        <v>297</v>
      </c>
      <c r="H168" s="210">
        <v>62</v>
      </c>
      <c r="I168" s="211"/>
      <c r="J168" s="212">
        <f t="shared" si="0"/>
        <v>0</v>
      </c>
      <c r="K168" s="213"/>
      <c r="L168" s="214"/>
      <c r="M168" s="215" t="s">
        <v>1</v>
      </c>
      <c r="N168" s="216" t="s">
        <v>42</v>
      </c>
      <c r="O168" s="59"/>
      <c r="P168" s="178">
        <f t="shared" si="1"/>
        <v>0</v>
      </c>
      <c r="Q168" s="178">
        <v>6.0000000000000002E-5</v>
      </c>
      <c r="R168" s="178">
        <f t="shared" si="2"/>
        <v>3.7200000000000002E-3</v>
      </c>
      <c r="S168" s="178">
        <v>0</v>
      </c>
      <c r="T168" s="179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0" t="s">
        <v>847</v>
      </c>
      <c r="AT168" s="180" t="s">
        <v>199</v>
      </c>
      <c r="AU168" s="180" t="s">
        <v>86</v>
      </c>
      <c r="AY168" s="18" t="s">
        <v>170</v>
      </c>
      <c r="BE168" s="181">
        <f t="shared" si="4"/>
        <v>0</v>
      </c>
      <c r="BF168" s="181">
        <f t="shared" si="5"/>
        <v>0</v>
      </c>
      <c r="BG168" s="181">
        <f t="shared" si="6"/>
        <v>0</v>
      </c>
      <c r="BH168" s="181">
        <f t="shared" si="7"/>
        <v>0</v>
      </c>
      <c r="BI168" s="181">
        <f t="shared" si="8"/>
        <v>0</v>
      </c>
      <c r="BJ168" s="18" t="s">
        <v>84</v>
      </c>
      <c r="BK168" s="181">
        <f t="shared" si="9"/>
        <v>0</v>
      </c>
      <c r="BL168" s="18" t="s">
        <v>847</v>
      </c>
      <c r="BM168" s="180" t="s">
        <v>2039</v>
      </c>
    </row>
    <row r="169" spans="1:65" s="2" customFormat="1" ht="44.25" customHeight="1">
      <c r="A169" s="33"/>
      <c r="B169" s="167"/>
      <c r="C169" s="168" t="s">
        <v>355</v>
      </c>
      <c r="D169" s="168" t="s">
        <v>173</v>
      </c>
      <c r="E169" s="169" t="s">
        <v>2040</v>
      </c>
      <c r="F169" s="170" t="s">
        <v>2041</v>
      </c>
      <c r="G169" s="171" t="s">
        <v>297</v>
      </c>
      <c r="H169" s="172">
        <v>5</v>
      </c>
      <c r="I169" s="173"/>
      <c r="J169" s="174">
        <f t="shared" si="0"/>
        <v>0</v>
      </c>
      <c r="K169" s="175"/>
      <c r="L169" s="34"/>
      <c r="M169" s="176" t="s">
        <v>1</v>
      </c>
      <c r="N169" s="177" t="s">
        <v>42</v>
      </c>
      <c r="O169" s="59"/>
      <c r="P169" s="178">
        <f t="shared" si="1"/>
        <v>0</v>
      </c>
      <c r="Q169" s="178">
        <v>0</v>
      </c>
      <c r="R169" s="178">
        <f t="shared" si="2"/>
        <v>0</v>
      </c>
      <c r="S169" s="178">
        <v>0</v>
      </c>
      <c r="T169" s="179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0" t="s">
        <v>535</v>
      </c>
      <c r="AT169" s="180" t="s">
        <v>173</v>
      </c>
      <c r="AU169" s="180" t="s">
        <v>86</v>
      </c>
      <c r="AY169" s="18" t="s">
        <v>170</v>
      </c>
      <c r="BE169" s="181">
        <f t="shared" si="4"/>
        <v>0</v>
      </c>
      <c r="BF169" s="181">
        <f t="shared" si="5"/>
        <v>0</v>
      </c>
      <c r="BG169" s="181">
        <f t="shared" si="6"/>
        <v>0</v>
      </c>
      <c r="BH169" s="181">
        <f t="shared" si="7"/>
        <v>0</v>
      </c>
      <c r="BI169" s="181">
        <f t="shared" si="8"/>
        <v>0</v>
      </c>
      <c r="BJ169" s="18" t="s">
        <v>84</v>
      </c>
      <c r="BK169" s="181">
        <f t="shared" si="9"/>
        <v>0</v>
      </c>
      <c r="BL169" s="18" t="s">
        <v>535</v>
      </c>
      <c r="BM169" s="180" t="s">
        <v>2042</v>
      </c>
    </row>
    <row r="170" spans="1:65" s="2" customFormat="1" ht="33" customHeight="1">
      <c r="A170" s="33"/>
      <c r="B170" s="167"/>
      <c r="C170" s="206" t="s">
        <v>359</v>
      </c>
      <c r="D170" s="206" t="s">
        <v>199</v>
      </c>
      <c r="E170" s="207" t="s">
        <v>2043</v>
      </c>
      <c r="F170" s="208" t="s">
        <v>2044</v>
      </c>
      <c r="G170" s="209" t="s">
        <v>297</v>
      </c>
      <c r="H170" s="210">
        <v>5</v>
      </c>
      <c r="I170" s="211"/>
      <c r="J170" s="212">
        <f t="shared" si="0"/>
        <v>0</v>
      </c>
      <c r="K170" s="213"/>
      <c r="L170" s="214"/>
      <c r="M170" s="215" t="s">
        <v>1</v>
      </c>
      <c r="N170" s="216" t="s">
        <v>42</v>
      </c>
      <c r="O170" s="59"/>
      <c r="P170" s="178">
        <f t="shared" si="1"/>
        <v>0</v>
      </c>
      <c r="Q170" s="178">
        <v>2.23E-4</v>
      </c>
      <c r="R170" s="178">
        <f t="shared" si="2"/>
        <v>1.1150000000000001E-3</v>
      </c>
      <c r="S170" s="178">
        <v>0</v>
      </c>
      <c r="T170" s="179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0" t="s">
        <v>847</v>
      </c>
      <c r="AT170" s="180" t="s">
        <v>199</v>
      </c>
      <c r="AU170" s="180" t="s">
        <v>86</v>
      </c>
      <c r="AY170" s="18" t="s">
        <v>170</v>
      </c>
      <c r="BE170" s="181">
        <f t="shared" si="4"/>
        <v>0</v>
      </c>
      <c r="BF170" s="181">
        <f t="shared" si="5"/>
        <v>0</v>
      </c>
      <c r="BG170" s="181">
        <f t="shared" si="6"/>
        <v>0</v>
      </c>
      <c r="BH170" s="181">
        <f t="shared" si="7"/>
        <v>0</v>
      </c>
      <c r="BI170" s="181">
        <f t="shared" si="8"/>
        <v>0</v>
      </c>
      <c r="BJ170" s="18" t="s">
        <v>84</v>
      </c>
      <c r="BK170" s="181">
        <f t="shared" si="9"/>
        <v>0</v>
      </c>
      <c r="BL170" s="18" t="s">
        <v>847</v>
      </c>
      <c r="BM170" s="180" t="s">
        <v>2045</v>
      </c>
    </row>
    <row r="171" spans="1:65" s="2" customFormat="1" ht="21.75" customHeight="1">
      <c r="A171" s="33"/>
      <c r="B171" s="167"/>
      <c r="C171" s="168" t="s">
        <v>364</v>
      </c>
      <c r="D171" s="168" t="s">
        <v>173</v>
      </c>
      <c r="E171" s="169" t="s">
        <v>2046</v>
      </c>
      <c r="F171" s="170" t="s">
        <v>2047</v>
      </c>
      <c r="G171" s="171" t="s">
        <v>297</v>
      </c>
      <c r="H171" s="172">
        <v>1</v>
      </c>
      <c r="I171" s="173"/>
      <c r="J171" s="174">
        <f t="shared" si="0"/>
        <v>0</v>
      </c>
      <c r="K171" s="175"/>
      <c r="L171" s="34"/>
      <c r="M171" s="176" t="s">
        <v>1</v>
      </c>
      <c r="N171" s="177" t="s">
        <v>42</v>
      </c>
      <c r="O171" s="59"/>
      <c r="P171" s="178">
        <f t="shared" si="1"/>
        <v>0</v>
      </c>
      <c r="Q171" s="178">
        <v>0</v>
      </c>
      <c r="R171" s="178">
        <f t="shared" si="2"/>
        <v>0</v>
      </c>
      <c r="S171" s="178">
        <v>0</v>
      </c>
      <c r="T171" s="179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0" t="s">
        <v>535</v>
      </c>
      <c r="AT171" s="180" t="s">
        <v>173</v>
      </c>
      <c r="AU171" s="180" t="s">
        <v>86</v>
      </c>
      <c r="AY171" s="18" t="s">
        <v>170</v>
      </c>
      <c r="BE171" s="181">
        <f t="shared" si="4"/>
        <v>0</v>
      </c>
      <c r="BF171" s="181">
        <f t="shared" si="5"/>
        <v>0</v>
      </c>
      <c r="BG171" s="181">
        <f t="shared" si="6"/>
        <v>0</v>
      </c>
      <c r="BH171" s="181">
        <f t="shared" si="7"/>
        <v>0</v>
      </c>
      <c r="BI171" s="181">
        <f t="shared" si="8"/>
        <v>0</v>
      </c>
      <c r="BJ171" s="18" t="s">
        <v>84</v>
      </c>
      <c r="BK171" s="181">
        <f t="shared" si="9"/>
        <v>0</v>
      </c>
      <c r="BL171" s="18" t="s">
        <v>535</v>
      </c>
      <c r="BM171" s="180" t="s">
        <v>2048</v>
      </c>
    </row>
    <row r="172" spans="1:65" s="2" customFormat="1" ht="21.75" customHeight="1">
      <c r="A172" s="33"/>
      <c r="B172" s="167"/>
      <c r="C172" s="206" t="s">
        <v>372</v>
      </c>
      <c r="D172" s="206" t="s">
        <v>199</v>
      </c>
      <c r="E172" s="207" t="s">
        <v>2049</v>
      </c>
      <c r="F172" s="208" t="s">
        <v>2050</v>
      </c>
      <c r="G172" s="209" t="s">
        <v>297</v>
      </c>
      <c r="H172" s="210">
        <v>1</v>
      </c>
      <c r="I172" s="211"/>
      <c r="J172" s="212">
        <f t="shared" si="0"/>
        <v>0</v>
      </c>
      <c r="K172" s="213"/>
      <c r="L172" s="214"/>
      <c r="M172" s="215" t="s">
        <v>1</v>
      </c>
      <c r="N172" s="216" t="s">
        <v>42</v>
      </c>
      <c r="O172" s="59"/>
      <c r="P172" s="178">
        <f t="shared" si="1"/>
        <v>0</v>
      </c>
      <c r="Q172" s="178">
        <v>3.3E-4</v>
      </c>
      <c r="R172" s="178">
        <f t="shared" si="2"/>
        <v>3.3E-4</v>
      </c>
      <c r="S172" s="178">
        <v>0</v>
      </c>
      <c r="T172" s="179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0" t="s">
        <v>847</v>
      </c>
      <c r="AT172" s="180" t="s">
        <v>199</v>
      </c>
      <c r="AU172" s="180" t="s">
        <v>86</v>
      </c>
      <c r="AY172" s="18" t="s">
        <v>170</v>
      </c>
      <c r="BE172" s="181">
        <f t="shared" si="4"/>
        <v>0</v>
      </c>
      <c r="BF172" s="181">
        <f t="shared" si="5"/>
        <v>0</v>
      </c>
      <c r="BG172" s="181">
        <f t="shared" si="6"/>
        <v>0</v>
      </c>
      <c r="BH172" s="181">
        <f t="shared" si="7"/>
        <v>0</v>
      </c>
      <c r="BI172" s="181">
        <f t="shared" si="8"/>
        <v>0</v>
      </c>
      <c r="BJ172" s="18" t="s">
        <v>84</v>
      </c>
      <c r="BK172" s="181">
        <f t="shared" si="9"/>
        <v>0</v>
      </c>
      <c r="BL172" s="18" t="s">
        <v>847</v>
      </c>
      <c r="BM172" s="180" t="s">
        <v>2051</v>
      </c>
    </row>
    <row r="173" spans="1:65" s="2" customFormat="1" ht="33" customHeight="1">
      <c r="A173" s="33"/>
      <c r="B173" s="167"/>
      <c r="C173" s="206" t="s">
        <v>379</v>
      </c>
      <c r="D173" s="206" t="s">
        <v>199</v>
      </c>
      <c r="E173" s="207" t="s">
        <v>2052</v>
      </c>
      <c r="F173" s="208" t="s">
        <v>2053</v>
      </c>
      <c r="G173" s="209" t="s">
        <v>297</v>
      </c>
      <c r="H173" s="210">
        <v>1</v>
      </c>
      <c r="I173" s="211"/>
      <c r="J173" s="212">
        <f t="shared" si="0"/>
        <v>0</v>
      </c>
      <c r="K173" s="213"/>
      <c r="L173" s="214"/>
      <c r="M173" s="215" t="s">
        <v>1</v>
      </c>
      <c r="N173" s="216" t="s">
        <v>42</v>
      </c>
      <c r="O173" s="59"/>
      <c r="P173" s="178">
        <f t="shared" si="1"/>
        <v>0</v>
      </c>
      <c r="Q173" s="178">
        <v>3.3E-4</v>
      </c>
      <c r="R173" s="178">
        <f t="shared" si="2"/>
        <v>3.3E-4</v>
      </c>
      <c r="S173" s="178">
        <v>0</v>
      </c>
      <c r="T173" s="179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0" t="s">
        <v>847</v>
      </c>
      <c r="AT173" s="180" t="s">
        <v>199</v>
      </c>
      <c r="AU173" s="180" t="s">
        <v>86</v>
      </c>
      <c r="AY173" s="18" t="s">
        <v>170</v>
      </c>
      <c r="BE173" s="181">
        <f t="shared" si="4"/>
        <v>0</v>
      </c>
      <c r="BF173" s="181">
        <f t="shared" si="5"/>
        <v>0</v>
      </c>
      <c r="BG173" s="181">
        <f t="shared" si="6"/>
        <v>0</v>
      </c>
      <c r="BH173" s="181">
        <f t="shared" si="7"/>
        <v>0</v>
      </c>
      <c r="BI173" s="181">
        <f t="shared" si="8"/>
        <v>0</v>
      </c>
      <c r="BJ173" s="18" t="s">
        <v>84</v>
      </c>
      <c r="BK173" s="181">
        <f t="shared" si="9"/>
        <v>0</v>
      </c>
      <c r="BL173" s="18" t="s">
        <v>847</v>
      </c>
      <c r="BM173" s="180" t="s">
        <v>2054</v>
      </c>
    </row>
    <row r="174" spans="1:65" s="2" customFormat="1" ht="33" customHeight="1">
      <c r="A174" s="33"/>
      <c r="B174" s="167"/>
      <c r="C174" s="168" t="s">
        <v>384</v>
      </c>
      <c r="D174" s="168" t="s">
        <v>173</v>
      </c>
      <c r="E174" s="169" t="s">
        <v>2055</v>
      </c>
      <c r="F174" s="170" t="s">
        <v>2056</v>
      </c>
      <c r="G174" s="171" t="s">
        <v>297</v>
      </c>
      <c r="H174" s="172">
        <v>1</v>
      </c>
      <c r="I174" s="173"/>
      <c r="J174" s="174">
        <f t="shared" si="0"/>
        <v>0</v>
      </c>
      <c r="K174" s="175"/>
      <c r="L174" s="34"/>
      <c r="M174" s="176" t="s">
        <v>1</v>
      </c>
      <c r="N174" s="177" t="s">
        <v>42</v>
      </c>
      <c r="O174" s="59"/>
      <c r="P174" s="178">
        <f t="shared" si="1"/>
        <v>0</v>
      </c>
      <c r="Q174" s="178">
        <v>0</v>
      </c>
      <c r="R174" s="178">
        <f t="shared" si="2"/>
        <v>0</v>
      </c>
      <c r="S174" s="178">
        <v>0</v>
      </c>
      <c r="T174" s="179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0" t="s">
        <v>535</v>
      </c>
      <c r="AT174" s="180" t="s">
        <v>173</v>
      </c>
      <c r="AU174" s="180" t="s">
        <v>86</v>
      </c>
      <c r="AY174" s="18" t="s">
        <v>170</v>
      </c>
      <c r="BE174" s="181">
        <f t="shared" si="4"/>
        <v>0</v>
      </c>
      <c r="BF174" s="181">
        <f t="shared" si="5"/>
        <v>0</v>
      </c>
      <c r="BG174" s="181">
        <f t="shared" si="6"/>
        <v>0</v>
      </c>
      <c r="BH174" s="181">
        <f t="shared" si="7"/>
        <v>0</v>
      </c>
      <c r="BI174" s="181">
        <f t="shared" si="8"/>
        <v>0</v>
      </c>
      <c r="BJ174" s="18" t="s">
        <v>84</v>
      </c>
      <c r="BK174" s="181">
        <f t="shared" si="9"/>
        <v>0</v>
      </c>
      <c r="BL174" s="18" t="s">
        <v>535</v>
      </c>
      <c r="BM174" s="180" t="s">
        <v>2057</v>
      </c>
    </row>
    <row r="175" spans="1:65" s="2" customFormat="1" ht="16.5" customHeight="1">
      <c r="A175" s="33"/>
      <c r="B175" s="167"/>
      <c r="C175" s="206" t="s">
        <v>393</v>
      </c>
      <c r="D175" s="206" t="s">
        <v>199</v>
      </c>
      <c r="E175" s="207" t="s">
        <v>2058</v>
      </c>
      <c r="F175" s="208" t="s">
        <v>2059</v>
      </c>
      <c r="G175" s="209" t="s">
        <v>297</v>
      </c>
      <c r="H175" s="210">
        <v>1</v>
      </c>
      <c r="I175" s="211"/>
      <c r="J175" s="212">
        <f t="shared" si="0"/>
        <v>0</v>
      </c>
      <c r="K175" s="213"/>
      <c r="L175" s="214"/>
      <c r="M175" s="215" t="s">
        <v>1</v>
      </c>
      <c r="N175" s="216" t="s">
        <v>42</v>
      </c>
      <c r="O175" s="59"/>
      <c r="P175" s="178">
        <f t="shared" si="1"/>
        <v>0</v>
      </c>
      <c r="Q175" s="178">
        <v>2.0000000000000002E-5</v>
      </c>
      <c r="R175" s="178">
        <f t="shared" si="2"/>
        <v>2.0000000000000002E-5</v>
      </c>
      <c r="S175" s="178">
        <v>0</v>
      </c>
      <c r="T175" s="179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0" t="s">
        <v>847</v>
      </c>
      <c r="AT175" s="180" t="s">
        <v>199</v>
      </c>
      <c r="AU175" s="180" t="s">
        <v>86</v>
      </c>
      <c r="AY175" s="18" t="s">
        <v>170</v>
      </c>
      <c r="BE175" s="181">
        <f t="shared" si="4"/>
        <v>0</v>
      </c>
      <c r="BF175" s="181">
        <f t="shared" si="5"/>
        <v>0</v>
      </c>
      <c r="BG175" s="181">
        <f t="shared" si="6"/>
        <v>0</v>
      </c>
      <c r="BH175" s="181">
        <f t="shared" si="7"/>
        <v>0</v>
      </c>
      <c r="BI175" s="181">
        <f t="shared" si="8"/>
        <v>0</v>
      </c>
      <c r="BJ175" s="18" t="s">
        <v>84</v>
      </c>
      <c r="BK175" s="181">
        <f t="shared" si="9"/>
        <v>0</v>
      </c>
      <c r="BL175" s="18" t="s">
        <v>847</v>
      </c>
      <c r="BM175" s="180" t="s">
        <v>2060</v>
      </c>
    </row>
    <row r="176" spans="1:65" s="2" customFormat="1" ht="21.75" customHeight="1">
      <c r="A176" s="33"/>
      <c r="B176" s="167"/>
      <c r="C176" s="168" t="s">
        <v>399</v>
      </c>
      <c r="D176" s="168" t="s">
        <v>173</v>
      </c>
      <c r="E176" s="169" t="s">
        <v>2061</v>
      </c>
      <c r="F176" s="170" t="s">
        <v>2062</v>
      </c>
      <c r="G176" s="171" t="s">
        <v>297</v>
      </c>
      <c r="H176" s="172">
        <v>1</v>
      </c>
      <c r="I176" s="173"/>
      <c r="J176" s="174">
        <f t="shared" si="0"/>
        <v>0</v>
      </c>
      <c r="K176" s="175"/>
      <c r="L176" s="34"/>
      <c r="M176" s="176" t="s">
        <v>1</v>
      </c>
      <c r="N176" s="177" t="s">
        <v>42</v>
      </c>
      <c r="O176" s="59"/>
      <c r="P176" s="178">
        <f t="shared" si="1"/>
        <v>0</v>
      </c>
      <c r="Q176" s="178">
        <v>0</v>
      </c>
      <c r="R176" s="178">
        <f t="shared" si="2"/>
        <v>0</v>
      </c>
      <c r="S176" s="178">
        <v>0</v>
      </c>
      <c r="T176" s="179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0" t="s">
        <v>535</v>
      </c>
      <c r="AT176" s="180" t="s">
        <v>173</v>
      </c>
      <c r="AU176" s="180" t="s">
        <v>86</v>
      </c>
      <c r="AY176" s="18" t="s">
        <v>170</v>
      </c>
      <c r="BE176" s="181">
        <f t="shared" si="4"/>
        <v>0</v>
      </c>
      <c r="BF176" s="181">
        <f t="shared" si="5"/>
        <v>0</v>
      </c>
      <c r="BG176" s="181">
        <f t="shared" si="6"/>
        <v>0</v>
      </c>
      <c r="BH176" s="181">
        <f t="shared" si="7"/>
        <v>0</v>
      </c>
      <c r="BI176" s="181">
        <f t="shared" si="8"/>
        <v>0</v>
      </c>
      <c r="BJ176" s="18" t="s">
        <v>84</v>
      </c>
      <c r="BK176" s="181">
        <f t="shared" si="9"/>
        <v>0</v>
      </c>
      <c r="BL176" s="18" t="s">
        <v>535</v>
      </c>
      <c r="BM176" s="180" t="s">
        <v>2063</v>
      </c>
    </row>
    <row r="177" spans="1:65" s="2" customFormat="1" ht="100.5" customHeight="1">
      <c r="A177" s="33"/>
      <c r="B177" s="167"/>
      <c r="C177" s="206" t="s">
        <v>405</v>
      </c>
      <c r="D177" s="206" t="s">
        <v>199</v>
      </c>
      <c r="E177" s="207" t="s">
        <v>2064</v>
      </c>
      <c r="F177" s="208" t="s">
        <v>2065</v>
      </c>
      <c r="G177" s="209" t="s">
        <v>1</v>
      </c>
      <c r="H177" s="210">
        <v>1</v>
      </c>
      <c r="I177" s="211"/>
      <c r="J177" s="212">
        <f t="shared" ref="J177:J208" si="10">ROUND(I177*H177,2)</f>
        <v>0</v>
      </c>
      <c r="K177" s="213"/>
      <c r="L177" s="214"/>
      <c r="M177" s="215" t="s">
        <v>1</v>
      </c>
      <c r="N177" s="216" t="s">
        <v>42</v>
      </c>
      <c r="O177" s="59"/>
      <c r="P177" s="178">
        <f t="shared" ref="P177:P208" si="11">O177*H177</f>
        <v>0</v>
      </c>
      <c r="Q177" s="178">
        <v>0</v>
      </c>
      <c r="R177" s="178">
        <f t="shared" ref="R177:R208" si="12">Q177*H177</f>
        <v>0</v>
      </c>
      <c r="S177" s="178">
        <v>0</v>
      </c>
      <c r="T177" s="179">
        <f t="shared" ref="T177:T208" si="13"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0" t="s">
        <v>2066</v>
      </c>
      <c r="AT177" s="180" t="s">
        <v>199</v>
      </c>
      <c r="AU177" s="180" t="s">
        <v>86</v>
      </c>
      <c r="AY177" s="18" t="s">
        <v>170</v>
      </c>
      <c r="BE177" s="181">
        <f t="shared" ref="BE177:BE208" si="14">IF(N177="základní",J177,0)</f>
        <v>0</v>
      </c>
      <c r="BF177" s="181">
        <f t="shared" ref="BF177:BF208" si="15">IF(N177="snížená",J177,0)</f>
        <v>0</v>
      </c>
      <c r="BG177" s="181">
        <f t="shared" ref="BG177:BG208" si="16">IF(N177="zákl. přenesená",J177,0)</f>
        <v>0</v>
      </c>
      <c r="BH177" s="181">
        <f t="shared" ref="BH177:BH208" si="17">IF(N177="sníž. přenesená",J177,0)</f>
        <v>0</v>
      </c>
      <c r="BI177" s="181">
        <f t="shared" ref="BI177:BI208" si="18">IF(N177="nulová",J177,0)</f>
        <v>0</v>
      </c>
      <c r="BJ177" s="18" t="s">
        <v>84</v>
      </c>
      <c r="BK177" s="181">
        <f t="shared" ref="BK177:BK208" si="19">ROUND(I177*H177,2)</f>
        <v>0</v>
      </c>
      <c r="BL177" s="18" t="s">
        <v>535</v>
      </c>
      <c r="BM177" s="180" t="s">
        <v>2067</v>
      </c>
    </row>
    <row r="178" spans="1:65" s="2" customFormat="1" ht="16.5" customHeight="1">
      <c r="A178" s="33"/>
      <c r="B178" s="167"/>
      <c r="C178" s="206" t="s">
        <v>410</v>
      </c>
      <c r="D178" s="206" t="s">
        <v>199</v>
      </c>
      <c r="E178" s="207" t="s">
        <v>2068</v>
      </c>
      <c r="F178" s="208" t="s">
        <v>2069</v>
      </c>
      <c r="G178" s="209" t="s">
        <v>1</v>
      </c>
      <c r="H178" s="210">
        <v>1</v>
      </c>
      <c r="I178" s="211"/>
      <c r="J178" s="212">
        <f t="shared" si="10"/>
        <v>0</v>
      </c>
      <c r="K178" s="213"/>
      <c r="L178" s="214"/>
      <c r="M178" s="215" t="s">
        <v>1</v>
      </c>
      <c r="N178" s="216" t="s">
        <v>42</v>
      </c>
      <c r="O178" s="59"/>
      <c r="P178" s="178">
        <f t="shared" si="11"/>
        <v>0</v>
      </c>
      <c r="Q178" s="178">
        <v>0</v>
      </c>
      <c r="R178" s="178">
        <f t="shared" si="12"/>
        <v>0</v>
      </c>
      <c r="S178" s="178">
        <v>0</v>
      </c>
      <c r="T178" s="179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0" t="s">
        <v>2066</v>
      </c>
      <c r="AT178" s="180" t="s">
        <v>199</v>
      </c>
      <c r="AU178" s="180" t="s">
        <v>86</v>
      </c>
      <c r="AY178" s="18" t="s">
        <v>170</v>
      </c>
      <c r="BE178" s="181">
        <f t="shared" si="14"/>
        <v>0</v>
      </c>
      <c r="BF178" s="181">
        <f t="shared" si="15"/>
        <v>0</v>
      </c>
      <c r="BG178" s="181">
        <f t="shared" si="16"/>
        <v>0</v>
      </c>
      <c r="BH178" s="181">
        <f t="shared" si="17"/>
        <v>0</v>
      </c>
      <c r="BI178" s="181">
        <f t="shared" si="18"/>
        <v>0</v>
      </c>
      <c r="BJ178" s="18" t="s">
        <v>84</v>
      </c>
      <c r="BK178" s="181">
        <f t="shared" si="19"/>
        <v>0</v>
      </c>
      <c r="BL178" s="18" t="s">
        <v>535</v>
      </c>
      <c r="BM178" s="180" t="s">
        <v>2070</v>
      </c>
    </row>
    <row r="179" spans="1:65" s="2" customFormat="1" ht="90" customHeight="1">
      <c r="A179" s="33"/>
      <c r="B179" s="167"/>
      <c r="C179" s="206" t="s">
        <v>415</v>
      </c>
      <c r="D179" s="206" t="s">
        <v>199</v>
      </c>
      <c r="E179" s="207" t="s">
        <v>2071</v>
      </c>
      <c r="F179" s="208" t="s">
        <v>2072</v>
      </c>
      <c r="G179" s="209" t="s">
        <v>297</v>
      </c>
      <c r="H179" s="210">
        <v>1</v>
      </c>
      <c r="I179" s="211"/>
      <c r="J179" s="212">
        <f t="shared" si="10"/>
        <v>0</v>
      </c>
      <c r="K179" s="213"/>
      <c r="L179" s="214"/>
      <c r="M179" s="215" t="s">
        <v>1</v>
      </c>
      <c r="N179" s="216" t="s">
        <v>42</v>
      </c>
      <c r="O179" s="59"/>
      <c r="P179" s="178">
        <f t="shared" si="11"/>
        <v>0</v>
      </c>
      <c r="Q179" s="178">
        <v>0</v>
      </c>
      <c r="R179" s="178">
        <f t="shared" si="12"/>
        <v>0</v>
      </c>
      <c r="S179" s="178">
        <v>0</v>
      </c>
      <c r="T179" s="179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0" t="s">
        <v>847</v>
      </c>
      <c r="AT179" s="180" t="s">
        <v>199</v>
      </c>
      <c r="AU179" s="180" t="s">
        <v>86</v>
      </c>
      <c r="AY179" s="18" t="s">
        <v>170</v>
      </c>
      <c r="BE179" s="181">
        <f t="shared" si="14"/>
        <v>0</v>
      </c>
      <c r="BF179" s="181">
        <f t="shared" si="15"/>
        <v>0</v>
      </c>
      <c r="BG179" s="181">
        <f t="shared" si="16"/>
        <v>0</v>
      </c>
      <c r="BH179" s="181">
        <f t="shared" si="17"/>
        <v>0</v>
      </c>
      <c r="BI179" s="181">
        <f t="shared" si="18"/>
        <v>0</v>
      </c>
      <c r="BJ179" s="18" t="s">
        <v>84</v>
      </c>
      <c r="BK179" s="181">
        <f t="shared" si="19"/>
        <v>0</v>
      </c>
      <c r="BL179" s="18" t="s">
        <v>847</v>
      </c>
      <c r="BM179" s="180" t="s">
        <v>2073</v>
      </c>
    </row>
    <row r="180" spans="1:65" s="2" customFormat="1" ht="21.75" customHeight="1">
      <c r="A180" s="33"/>
      <c r="B180" s="167"/>
      <c r="C180" s="206" t="s">
        <v>423</v>
      </c>
      <c r="D180" s="206" t="s">
        <v>199</v>
      </c>
      <c r="E180" s="207" t="s">
        <v>2074</v>
      </c>
      <c r="F180" s="208" t="s">
        <v>2075</v>
      </c>
      <c r="G180" s="209" t="s">
        <v>1</v>
      </c>
      <c r="H180" s="210">
        <v>1</v>
      </c>
      <c r="I180" s="211"/>
      <c r="J180" s="212">
        <f t="shared" si="10"/>
        <v>0</v>
      </c>
      <c r="K180" s="213"/>
      <c r="L180" s="214"/>
      <c r="M180" s="215" t="s">
        <v>1</v>
      </c>
      <c r="N180" s="216" t="s">
        <v>42</v>
      </c>
      <c r="O180" s="59"/>
      <c r="P180" s="178">
        <f t="shared" si="11"/>
        <v>0</v>
      </c>
      <c r="Q180" s="178">
        <v>0</v>
      </c>
      <c r="R180" s="178">
        <f t="shared" si="12"/>
        <v>0</v>
      </c>
      <c r="S180" s="178">
        <v>0</v>
      </c>
      <c r="T180" s="179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0" t="s">
        <v>2066</v>
      </c>
      <c r="AT180" s="180" t="s">
        <v>199</v>
      </c>
      <c r="AU180" s="180" t="s">
        <v>86</v>
      </c>
      <c r="AY180" s="18" t="s">
        <v>170</v>
      </c>
      <c r="BE180" s="181">
        <f t="shared" si="14"/>
        <v>0</v>
      </c>
      <c r="BF180" s="181">
        <f t="shared" si="15"/>
        <v>0</v>
      </c>
      <c r="BG180" s="181">
        <f t="shared" si="16"/>
        <v>0</v>
      </c>
      <c r="BH180" s="181">
        <f t="shared" si="17"/>
        <v>0</v>
      </c>
      <c r="BI180" s="181">
        <f t="shared" si="18"/>
        <v>0</v>
      </c>
      <c r="BJ180" s="18" t="s">
        <v>84</v>
      </c>
      <c r="BK180" s="181">
        <f t="shared" si="19"/>
        <v>0</v>
      </c>
      <c r="BL180" s="18" t="s">
        <v>535</v>
      </c>
      <c r="BM180" s="180" t="s">
        <v>2076</v>
      </c>
    </row>
    <row r="181" spans="1:65" s="2" customFormat="1" ht="21.75" customHeight="1">
      <c r="A181" s="33"/>
      <c r="B181" s="167"/>
      <c r="C181" s="168" t="s">
        <v>429</v>
      </c>
      <c r="D181" s="168" t="s">
        <v>173</v>
      </c>
      <c r="E181" s="169" t="s">
        <v>2077</v>
      </c>
      <c r="F181" s="170" t="s">
        <v>2078</v>
      </c>
      <c r="G181" s="171" t="s">
        <v>297</v>
      </c>
      <c r="H181" s="172">
        <v>1</v>
      </c>
      <c r="I181" s="173"/>
      <c r="J181" s="174">
        <f t="shared" si="10"/>
        <v>0</v>
      </c>
      <c r="K181" s="175"/>
      <c r="L181" s="34"/>
      <c r="M181" s="176" t="s">
        <v>1</v>
      </c>
      <c r="N181" s="177" t="s">
        <v>42</v>
      </c>
      <c r="O181" s="59"/>
      <c r="P181" s="178">
        <f t="shared" si="11"/>
        <v>0</v>
      </c>
      <c r="Q181" s="178">
        <v>0</v>
      </c>
      <c r="R181" s="178">
        <f t="shared" si="12"/>
        <v>0</v>
      </c>
      <c r="S181" s="178">
        <v>0</v>
      </c>
      <c r="T181" s="179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0" t="s">
        <v>535</v>
      </c>
      <c r="AT181" s="180" t="s">
        <v>173</v>
      </c>
      <c r="AU181" s="180" t="s">
        <v>86</v>
      </c>
      <c r="AY181" s="18" t="s">
        <v>170</v>
      </c>
      <c r="BE181" s="181">
        <f t="shared" si="14"/>
        <v>0</v>
      </c>
      <c r="BF181" s="181">
        <f t="shared" si="15"/>
        <v>0</v>
      </c>
      <c r="BG181" s="181">
        <f t="shared" si="16"/>
        <v>0</v>
      </c>
      <c r="BH181" s="181">
        <f t="shared" si="17"/>
        <v>0</v>
      </c>
      <c r="BI181" s="181">
        <f t="shared" si="18"/>
        <v>0</v>
      </c>
      <c r="BJ181" s="18" t="s">
        <v>84</v>
      </c>
      <c r="BK181" s="181">
        <f t="shared" si="19"/>
        <v>0</v>
      </c>
      <c r="BL181" s="18" t="s">
        <v>535</v>
      </c>
      <c r="BM181" s="180" t="s">
        <v>2079</v>
      </c>
    </row>
    <row r="182" spans="1:65" s="2" customFormat="1" ht="89.25" customHeight="1">
      <c r="A182" s="33"/>
      <c r="B182" s="167"/>
      <c r="C182" s="206" t="s">
        <v>435</v>
      </c>
      <c r="D182" s="206" t="s">
        <v>199</v>
      </c>
      <c r="E182" s="207" t="s">
        <v>2080</v>
      </c>
      <c r="F182" s="208" t="s">
        <v>2081</v>
      </c>
      <c r="G182" s="209" t="s">
        <v>297</v>
      </c>
      <c r="H182" s="210">
        <v>1</v>
      </c>
      <c r="I182" s="211"/>
      <c r="J182" s="212">
        <f t="shared" si="10"/>
        <v>0</v>
      </c>
      <c r="K182" s="213"/>
      <c r="L182" s="214"/>
      <c r="M182" s="215" t="s">
        <v>1</v>
      </c>
      <c r="N182" s="216" t="s">
        <v>42</v>
      </c>
      <c r="O182" s="59"/>
      <c r="P182" s="178">
        <f t="shared" si="11"/>
        <v>0</v>
      </c>
      <c r="Q182" s="178">
        <v>0</v>
      </c>
      <c r="R182" s="178">
        <f t="shared" si="12"/>
        <v>0</v>
      </c>
      <c r="S182" s="178">
        <v>0</v>
      </c>
      <c r="T182" s="179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0" t="s">
        <v>847</v>
      </c>
      <c r="AT182" s="180" t="s">
        <v>199</v>
      </c>
      <c r="AU182" s="180" t="s">
        <v>86</v>
      </c>
      <c r="AY182" s="18" t="s">
        <v>170</v>
      </c>
      <c r="BE182" s="181">
        <f t="shared" si="14"/>
        <v>0</v>
      </c>
      <c r="BF182" s="181">
        <f t="shared" si="15"/>
        <v>0</v>
      </c>
      <c r="BG182" s="181">
        <f t="shared" si="16"/>
        <v>0</v>
      </c>
      <c r="BH182" s="181">
        <f t="shared" si="17"/>
        <v>0</v>
      </c>
      <c r="BI182" s="181">
        <f t="shared" si="18"/>
        <v>0</v>
      </c>
      <c r="BJ182" s="18" t="s">
        <v>84</v>
      </c>
      <c r="BK182" s="181">
        <f t="shared" si="19"/>
        <v>0</v>
      </c>
      <c r="BL182" s="18" t="s">
        <v>847</v>
      </c>
      <c r="BM182" s="180" t="s">
        <v>2082</v>
      </c>
    </row>
    <row r="183" spans="1:65" s="2" customFormat="1" ht="21.75" customHeight="1">
      <c r="A183" s="33"/>
      <c r="B183" s="167"/>
      <c r="C183" s="168" t="s">
        <v>440</v>
      </c>
      <c r="D183" s="168" t="s">
        <v>173</v>
      </c>
      <c r="E183" s="169" t="s">
        <v>2083</v>
      </c>
      <c r="F183" s="170" t="s">
        <v>2084</v>
      </c>
      <c r="G183" s="171" t="s">
        <v>297</v>
      </c>
      <c r="H183" s="172">
        <v>22</v>
      </c>
      <c r="I183" s="173"/>
      <c r="J183" s="174">
        <f t="shared" si="10"/>
        <v>0</v>
      </c>
      <c r="K183" s="175"/>
      <c r="L183" s="34"/>
      <c r="M183" s="176" t="s">
        <v>1</v>
      </c>
      <c r="N183" s="177" t="s">
        <v>42</v>
      </c>
      <c r="O183" s="59"/>
      <c r="P183" s="178">
        <f t="shared" si="11"/>
        <v>0</v>
      </c>
      <c r="Q183" s="178">
        <v>0</v>
      </c>
      <c r="R183" s="178">
        <f t="shared" si="12"/>
        <v>0</v>
      </c>
      <c r="S183" s="178">
        <v>0</v>
      </c>
      <c r="T183" s="179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0" t="s">
        <v>535</v>
      </c>
      <c r="AT183" s="180" t="s">
        <v>173</v>
      </c>
      <c r="AU183" s="180" t="s">
        <v>86</v>
      </c>
      <c r="AY183" s="18" t="s">
        <v>170</v>
      </c>
      <c r="BE183" s="181">
        <f t="shared" si="14"/>
        <v>0</v>
      </c>
      <c r="BF183" s="181">
        <f t="shared" si="15"/>
        <v>0</v>
      </c>
      <c r="BG183" s="181">
        <f t="shared" si="16"/>
        <v>0</v>
      </c>
      <c r="BH183" s="181">
        <f t="shared" si="17"/>
        <v>0</v>
      </c>
      <c r="BI183" s="181">
        <f t="shared" si="18"/>
        <v>0</v>
      </c>
      <c r="BJ183" s="18" t="s">
        <v>84</v>
      </c>
      <c r="BK183" s="181">
        <f t="shared" si="19"/>
        <v>0</v>
      </c>
      <c r="BL183" s="18" t="s">
        <v>535</v>
      </c>
      <c r="BM183" s="180" t="s">
        <v>2085</v>
      </c>
    </row>
    <row r="184" spans="1:65" s="2" customFormat="1" ht="78.75" customHeight="1">
      <c r="A184" s="33"/>
      <c r="B184" s="167"/>
      <c r="C184" s="206" t="s">
        <v>448</v>
      </c>
      <c r="D184" s="206" t="s">
        <v>199</v>
      </c>
      <c r="E184" s="207" t="s">
        <v>2086</v>
      </c>
      <c r="F184" s="208" t="s">
        <v>2087</v>
      </c>
      <c r="G184" s="209" t="s">
        <v>297</v>
      </c>
      <c r="H184" s="210">
        <v>19</v>
      </c>
      <c r="I184" s="211"/>
      <c r="J184" s="212">
        <f t="shared" si="10"/>
        <v>0</v>
      </c>
      <c r="K184" s="213"/>
      <c r="L184" s="214"/>
      <c r="M184" s="215" t="s">
        <v>1</v>
      </c>
      <c r="N184" s="216" t="s">
        <v>42</v>
      </c>
      <c r="O184" s="59"/>
      <c r="P184" s="178">
        <f t="shared" si="11"/>
        <v>0</v>
      </c>
      <c r="Q184" s="178">
        <v>0</v>
      </c>
      <c r="R184" s="178">
        <f t="shared" si="12"/>
        <v>0</v>
      </c>
      <c r="S184" s="178">
        <v>0</v>
      </c>
      <c r="T184" s="179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0" t="s">
        <v>847</v>
      </c>
      <c r="AT184" s="180" t="s">
        <v>199</v>
      </c>
      <c r="AU184" s="180" t="s">
        <v>86</v>
      </c>
      <c r="AY184" s="18" t="s">
        <v>170</v>
      </c>
      <c r="BE184" s="181">
        <f t="shared" si="14"/>
        <v>0</v>
      </c>
      <c r="BF184" s="181">
        <f t="shared" si="15"/>
        <v>0</v>
      </c>
      <c r="BG184" s="181">
        <f t="shared" si="16"/>
        <v>0</v>
      </c>
      <c r="BH184" s="181">
        <f t="shared" si="17"/>
        <v>0</v>
      </c>
      <c r="BI184" s="181">
        <f t="shared" si="18"/>
        <v>0</v>
      </c>
      <c r="BJ184" s="18" t="s">
        <v>84</v>
      </c>
      <c r="BK184" s="181">
        <f t="shared" si="19"/>
        <v>0</v>
      </c>
      <c r="BL184" s="18" t="s">
        <v>847</v>
      </c>
      <c r="BM184" s="180" t="s">
        <v>2088</v>
      </c>
    </row>
    <row r="185" spans="1:65" s="2" customFormat="1" ht="67.5" customHeight="1">
      <c r="A185" s="33"/>
      <c r="B185" s="167"/>
      <c r="C185" s="206" t="s">
        <v>454</v>
      </c>
      <c r="D185" s="206" t="s">
        <v>199</v>
      </c>
      <c r="E185" s="207" t="s">
        <v>2089</v>
      </c>
      <c r="F185" s="208" t="s">
        <v>2090</v>
      </c>
      <c r="G185" s="209" t="s">
        <v>297</v>
      </c>
      <c r="H185" s="210">
        <v>3</v>
      </c>
      <c r="I185" s="211"/>
      <c r="J185" s="212">
        <f t="shared" si="10"/>
        <v>0</v>
      </c>
      <c r="K185" s="213"/>
      <c r="L185" s="214"/>
      <c r="M185" s="215" t="s">
        <v>1</v>
      </c>
      <c r="N185" s="216" t="s">
        <v>42</v>
      </c>
      <c r="O185" s="59"/>
      <c r="P185" s="178">
        <f t="shared" si="11"/>
        <v>0</v>
      </c>
      <c r="Q185" s="178">
        <v>0</v>
      </c>
      <c r="R185" s="178">
        <f t="shared" si="12"/>
        <v>0</v>
      </c>
      <c r="S185" s="178">
        <v>0</v>
      </c>
      <c r="T185" s="179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0" t="s">
        <v>847</v>
      </c>
      <c r="AT185" s="180" t="s">
        <v>199</v>
      </c>
      <c r="AU185" s="180" t="s">
        <v>86</v>
      </c>
      <c r="AY185" s="18" t="s">
        <v>170</v>
      </c>
      <c r="BE185" s="181">
        <f t="shared" si="14"/>
        <v>0</v>
      </c>
      <c r="BF185" s="181">
        <f t="shared" si="15"/>
        <v>0</v>
      </c>
      <c r="BG185" s="181">
        <f t="shared" si="16"/>
        <v>0</v>
      </c>
      <c r="BH185" s="181">
        <f t="shared" si="17"/>
        <v>0</v>
      </c>
      <c r="BI185" s="181">
        <f t="shared" si="18"/>
        <v>0</v>
      </c>
      <c r="BJ185" s="18" t="s">
        <v>84</v>
      </c>
      <c r="BK185" s="181">
        <f t="shared" si="19"/>
        <v>0</v>
      </c>
      <c r="BL185" s="18" t="s">
        <v>847</v>
      </c>
      <c r="BM185" s="180" t="s">
        <v>2091</v>
      </c>
    </row>
    <row r="186" spans="1:65" s="2" customFormat="1" ht="33" customHeight="1">
      <c r="A186" s="33"/>
      <c r="B186" s="167"/>
      <c r="C186" s="168" t="s">
        <v>458</v>
      </c>
      <c r="D186" s="168" t="s">
        <v>173</v>
      </c>
      <c r="E186" s="169" t="s">
        <v>2092</v>
      </c>
      <c r="F186" s="170" t="s">
        <v>2093</v>
      </c>
      <c r="G186" s="171" t="s">
        <v>297</v>
      </c>
      <c r="H186" s="172">
        <v>71</v>
      </c>
      <c r="I186" s="173"/>
      <c r="J186" s="174">
        <f t="shared" si="10"/>
        <v>0</v>
      </c>
      <c r="K186" s="175"/>
      <c r="L186" s="34"/>
      <c r="M186" s="176" t="s">
        <v>1</v>
      </c>
      <c r="N186" s="177" t="s">
        <v>42</v>
      </c>
      <c r="O186" s="59"/>
      <c r="P186" s="178">
        <f t="shared" si="11"/>
        <v>0</v>
      </c>
      <c r="Q186" s="178">
        <v>0</v>
      </c>
      <c r="R186" s="178">
        <f t="shared" si="12"/>
        <v>0</v>
      </c>
      <c r="S186" s="178">
        <v>0</v>
      </c>
      <c r="T186" s="179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0" t="s">
        <v>535</v>
      </c>
      <c r="AT186" s="180" t="s">
        <v>173</v>
      </c>
      <c r="AU186" s="180" t="s">
        <v>86</v>
      </c>
      <c r="AY186" s="18" t="s">
        <v>170</v>
      </c>
      <c r="BE186" s="181">
        <f t="shared" si="14"/>
        <v>0</v>
      </c>
      <c r="BF186" s="181">
        <f t="shared" si="15"/>
        <v>0</v>
      </c>
      <c r="BG186" s="181">
        <f t="shared" si="16"/>
        <v>0</v>
      </c>
      <c r="BH186" s="181">
        <f t="shared" si="17"/>
        <v>0</v>
      </c>
      <c r="BI186" s="181">
        <f t="shared" si="18"/>
        <v>0</v>
      </c>
      <c r="BJ186" s="18" t="s">
        <v>84</v>
      </c>
      <c r="BK186" s="181">
        <f t="shared" si="19"/>
        <v>0</v>
      </c>
      <c r="BL186" s="18" t="s">
        <v>535</v>
      </c>
      <c r="BM186" s="180" t="s">
        <v>2094</v>
      </c>
    </row>
    <row r="187" spans="1:65" s="2" customFormat="1" ht="78.75" customHeight="1">
      <c r="A187" s="33"/>
      <c r="B187" s="167"/>
      <c r="C187" s="206" t="s">
        <v>462</v>
      </c>
      <c r="D187" s="206" t="s">
        <v>199</v>
      </c>
      <c r="E187" s="207" t="s">
        <v>2095</v>
      </c>
      <c r="F187" s="208" t="s">
        <v>2096</v>
      </c>
      <c r="G187" s="209" t="s">
        <v>297</v>
      </c>
      <c r="H187" s="210">
        <v>22</v>
      </c>
      <c r="I187" s="211"/>
      <c r="J187" s="212">
        <f t="shared" si="10"/>
        <v>0</v>
      </c>
      <c r="K187" s="213"/>
      <c r="L187" s="214"/>
      <c r="M187" s="215" t="s">
        <v>1</v>
      </c>
      <c r="N187" s="216" t="s">
        <v>42</v>
      </c>
      <c r="O187" s="59"/>
      <c r="P187" s="178">
        <f t="shared" si="11"/>
        <v>0</v>
      </c>
      <c r="Q187" s="178">
        <v>2.5999999999999999E-3</v>
      </c>
      <c r="R187" s="178">
        <f t="shared" si="12"/>
        <v>5.7200000000000001E-2</v>
      </c>
      <c r="S187" s="178">
        <v>0</v>
      </c>
      <c r="T187" s="179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0" t="s">
        <v>847</v>
      </c>
      <c r="AT187" s="180" t="s">
        <v>199</v>
      </c>
      <c r="AU187" s="180" t="s">
        <v>86</v>
      </c>
      <c r="AY187" s="18" t="s">
        <v>170</v>
      </c>
      <c r="BE187" s="181">
        <f t="shared" si="14"/>
        <v>0</v>
      </c>
      <c r="BF187" s="181">
        <f t="shared" si="15"/>
        <v>0</v>
      </c>
      <c r="BG187" s="181">
        <f t="shared" si="16"/>
        <v>0</v>
      </c>
      <c r="BH187" s="181">
        <f t="shared" si="17"/>
        <v>0</v>
      </c>
      <c r="BI187" s="181">
        <f t="shared" si="18"/>
        <v>0</v>
      </c>
      <c r="BJ187" s="18" t="s">
        <v>84</v>
      </c>
      <c r="BK187" s="181">
        <f t="shared" si="19"/>
        <v>0</v>
      </c>
      <c r="BL187" s="18" t="s">
        <v>847</v>
      </c>
      <c r="BM187" s="180" t="s">
        <v>2097</v>
      </c>
    </row>
    <row r="188" spans="1:65" s="2" customFormat="1" ht="78" customHeight="1">
      <c r="A188" s="33"/>
      <c r="B188" s="167"/>
      <c r="C188" s="206" t="s">
        <v>467</v>
      </c>
      <c r="D188" s="206" t="s">
        <v>199</v>
      </c>
      <c r="E188" s="207" t="s">
        <v>2098</v>
      </c>
      <c r="F188" s="208" t="s">
        <v>2099</v>
      </c>
      <c r="G188" s="209" t="s">
        <v>297</v>
      </c>
      <c r="H188" s="210">
        <v>11</v>
      </c>
      <c r="I188" s="211"/>
      <c r="J188" s="212">
        <f t="shared" si="10"/>
        <v>0</v>
      </c>
      <c r="K188" s="213"/>
      <c r="L188" s="214"/>
      <c r="M188" s="215" t="s">
        <v>1</v>
      </c>
      <c r="N188" s="216" t="s">
        <v>42</v>
      </c>
      <c r="O188" s="59"/>
      <c r="P188" s="178">
        <f t="shared" si="11"/>
        <v>0</v>
      </c>
      <c r="Q188" s="178">
        <v>2.5999999999999999E-3</v>
      </c>
      <c r="R188" s="178">
        <f t="shared" si="12"/>
        <v>2.86E-2</v>
      </c>
      <c r="S188" s="178">
        <v>0</v>
      </c>
      <c r="T188" s="179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0" t="s">
        <v>847</v>
      </c>
      <c r="AT188" s="180" t="s">
        <v>199</v>
      </c>
      <c r="AU188" s="180" t="s">
        <v>86</v>
      </c>
      <c r="AY188" s="18" t="s">
        <v>170</v>
      </c>
      <c r="BE188" s="181">
        <f t="shared" si="14"/>
        <v>0</v>
      </c>
      <c r="BF188" s="181">
        <f t="shared" si="15"/>
        <v>0</v>
      </c>
      <c r="BG188" s="181">
        <f t="shared" si="16"/>
        <v>0</v>
      </c>
      <c r="BH188" s="181">
        <f t="shared" si="17"/>
        <v>0</v>
      </c>
      <c r="BI188" s="181">
        <f t="shared" si="18"/>
        <v>0</v>
      </c>
      <c r="BJ188" s="18" t="s">
        <v>84</v>
      </c>
      <c r="BK188" s="181">
        <f t="shared" si="19"/>
        <v>0</v>
      </c>
      <c r="BL188" s="18" t="s">
        <v>847</v>
      </c>
      <c r="BM188" s="180" t="s">
        <v>2100</v>
      </c>
    </row>
    <row r="189" spans="1:65" s="2" customFormat="1" ht="90" customHeight="1">
      <c r="A189" s="33"/>
      <c r="B189" s="167"/>
      <c r="C189" s="206" t="s">
        <v>471</v>
      </c>
      <c r="D189" s="206" t="s">
        <v>199</v>
      </c>
      <c r="E189" s="207" t="s">
        <v>2101</v>
      </c>
      <c r="F189" s="208" t="s">
        <v>2102</v>
      </c>
      <c r="G189" s="209" t="s">
        <v>297</v>
      </c>
      <c r="H189" s="210">
        <v>20</v>
      </c>
      <c r="I189" s="211"/>
      <c r="J189" s="212">
        <f t="shared" si="10"/>
        <v>0</v>
      </c>
      <c r="K189" s="213"/>
      <c r="L189" s="214"/>
      <c r="M189" s="215" t="s">
        <v>1</v>
      </c>
      <c r="N189" s="216" t="s">
        <v>42</v>
      </c>
      <c r="O189" s="59"/>
      <c r="P189" s="178">
        <f t="shared" si="11"/>
        <v>0</v>
      </c>
      <c r="Q189" s="178">
        <v>2.5999999999999999E-3</v>
      </c>
      <c r="R189" s="178">
        <f t="shared" si="12"/>
        <v>5.1999999999999998E-2</v>
      </c>
      <c r="S189" s="178">
        <v>0</v>
      </c>
      <c r="T189" s="179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0" t="s">
        <v>847</v>
      </c>
      <c r="AT189" s="180" t="s">
        <v>199</v>
      </c>
      <c r="AU189" s="180" t="s">
        <v>86</v>
      </c>
      <c r="AY189" s="18" t="s">
        <v>170</v>
      </c>
      <c r="BE189" s="181">
        <f t="shared" si="14"/>
        <v>0</v>
      </c>
      <c r="BF189" s="181">
        <f t="shared" si="15"/>
        <v>0</v>
      </c>
      <c r="BG189" s="181">
        <f t="shared" si="16"/>
        <v>0</v>
      </c>
      <c r="BH189" s="181">
        <f t="shared" si="17"/>
        <v>0</v>
      </c>
      <c r="BI189" s="181">
        <f t="shared" si="18"/>
        <v>0</v>
      </c>
      <c r="BJ189" s="18" t="s">
        <v>84</v>
      </c>
      <c r="BK189" s="181">
        <f t="shared" si="19"/>
        <v>0</v>
      </c>
      <c r="BL189" s="18" t="s">
        <v>847</v>
      </c>
      <c r="BM189" s="180" t="s">
        <v>2103</v>
      </c>
    </row>
    <row r="190" spans="1:65" s="2" customFormat="1" ht="78.75" customHeight="1">
      <c r="A190" s="33"/>
      <c r="B190" s="167"/>
      <c r="C190" s="206" t="s">
        <v>475</v>
      </c>
      <c r="D190" s="206" t="s">
        <v>199</v>
      </c>
      <c r="E190" s="207" t="s">
        <v>2104</v>
      </c>
      <c r="F190" s="208" t="s">
        <v>2105</v>
      </c>
      <c r="G190" s="209" t="s">
        <v>297</v>
      </c>
      <c r="H190" s="210">
        <v>6</v>
      </c>
      <c r="I190" s="211"/>
      <c r="J190" s="212">
        <f t="shared" si="10"/>
        <v>0</v>
      </c>
      <c r="K190" s="213"/>
      <c r="L190" s="214"/>
      <c r="M190" s="215" t="s">
        <v>1</v>
      </c>
      <c r="N190" s="216" t="s">
        <v>42</v>
      </c>
      <c r="O190" s="59"/>
      <c r="P190" s="178">
        <f t="shared" si="11"/>
        <v>0</v>
      </c>
      <c r="Q190" s="178">
        <v>2.5999999999999999E-3</v>
      </c>
      <c r="R190" s="178">
        <f t="shared" si="12"/>
        <v>1.5599999999999999E-2</v>
      </c>
      <c r="S190" s="178">
        <v>0</v>
      </c>
      <c r="T190" s="179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0" t="s">
        <v>847</v>
      </c>
      <c r="AT190" s="180" t="s">
        <v>199</v>
      </c>
      <c r="AU190" s="180" t="s">
        <v>86</v>
      </c>
      <c r="AY190" s="18" t="s">
        <v>170</v>
      </c>
      <c r="BE190" s="181">
        <f t="shared" si="14"/>
        <v>0</v>
      </c>
      <c r="BF190" s="181">
        <f t="shared" si="15"/>
        <v>0</v>
      </c>
      <c r="BG190" s="181">
        <f t="shared" si="16"/>
        <v>0</v>
      </c>
      <c r="BH190" s="181">
        <f t="shared" si="17"/>
        <v>0</v>
      </c>
      <c r="BI190" s="181">
        <f t="shared" si="18"/>
        <v>0</v>
      </c>
      <c r="BJ190" s="18" t="s">
        <v>84</v>
      </c>
      <c r="BK190" s="181">
        <f t="shared" si="19"/>
        <v>0</v>
      </c>
      <c r="BL190" s="18" t="s">
        <v>847</v>
      </c>
      <c r="BM190" s="180" t="s">
        <v>2106</v>
      </c>
    </row>
    <row r="191" spans="1:65" s="2" customFormat="1" ht="78.75" customHeight="1">
      <c r="A191" s="33"/>
      <c r="B191" s="167"/>
      <c r="C191" s="206" t="s">
        <v>482</v>
      </c>
      <c r="D191" s="206" t="s">
        <v>199</v>
      </c>
      <c r="E191" s="207" t="s">
        <v>2107</v>
      </c>
      <c r="F191" s="208" t="s">
        <v>2108</v>
      </c>
      <c r="G191" s="209" t="s">
        <v>297</v>
      </c>
      <c r="H191" s="210">
        <v>10</v>
      </c>
      <c r="I191" s="211"/>
      <c r="J191" s="212">
        <f t="shared" si="10"/>
        <v>0</v>
      </c>
      <c r="K191" s="213"/>
      <c r="L191" s="214"/>
      <c r="M191" s="215" t="s">
        <v>1</v>
      </c>
      <c r="N191" s="216" t="s">
        <v>42</v>
      </c>
      <c r="O191" s="59"/>
      <c r="P191" s="178">
        <f t="shared" si="11"/>
        <v>0</v>
      </c>
      <c r="Q191" s="178">
        <v>2.5999999999999999E-3</v>
      </c>
      <c r="R191" s="178">
        <f t="shared" si="12"/>
        <v>2.5999999999999999E-2</v>
      </c>
      <c r="S191" s="178">
        <v>0</v>
      </c>
      <c r="T191" s="179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0" t="s">
        <v>847</v>
      </c>
      <c r="AT191" s="180" t="s">
        <v>199</v>
      </c>
      <c r="AU191" s="180" t="s">
        <v>86</v>
      </c>
      <c r="AY191" s="18" t="s">
        <v>170</v>
      </c>
      <c r="BE191" s="181">
        <f t="shared" si="14"/>
        <v>0</v>
      </c>
      <c r="BF191" s="181">
        <f t="shared" si="15"/>
        <v>0</v>
      </c>
      <c r="BG191" s="181">
        <f t="shared" si="16"/>
        <v>0</v>
      </c>
      <c r="BH191" s="181">
        <f t="shared" si="17"/>
        <v>0</v>
      </c>
      <c r="BI191" s="181">
        <f t="shared" si="18"/>
        <v>0</v>
      </c>
      <c r="BJ191" s="18" t="s">
        <v>84</v>
      </c>
      <c r="BK191" s="181">
        <f t="shared" si="19"/>
        <v>0</v>
      </c>
      <c r="BL191" s="18" t="s">
        <v>847</v>
      </c>
      <c r="BM191" s="180" t="s">
        <v>2109</v>
      </c>
    </row>
    <row r="192" spans="1:65" s="2" customFormat="1" ht="89.25" customHeight="1">
      <c r="A192" s="33"/>
      <c r="B192" s="167"/>
      <c r="C192" s="206" t="s">
        <v>490</v>
      </c>
      <c r="D192" s="206" t="s">
        <v>199</v>
      </c>
      <c r="E192" s="207" t="s">
        <v>2110</v>
      </c>
      <c r="F192" s="208" t="s">
        <v>2111</v>
      </c>
      <c r="G192" s="209" t="s">
        <v>297</v>
      </c>
      <c r="H192" s="210">
        <v>2</v>
      </c>
      <c r="I192" s="211"/>
      <c r="J192" s="212">
        <f t="shared" si="10"/>
        <v>0</v>
      </c>
      <c r="K192" s="213"/>
      <c r="L192" s="214"/>
      <c r="M192" s="215" t="s">
        <v>1</v>
      </c>
      <c r="N192" s="216" t="s">
        <v>42</v>
      </c>
      <c r="O192" s="59"/>
      <c r="P192" s="178">
        <f t="shared" si="11"/>
        <v>0</v>
      </c>
      <c r="Q192" s="178">
        <v>2.5999999999999999E-3</v>
      </c>
      <c r="R192" s="178">
        <f t="shared" si="12"/>
        <v>5.1999999999999998E-3</v>
      </c>
      <c r="S192" s="178">
        <v>0</v>
      </c>
      <c r="T192" s="179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0" t="s">
        <v>847</v>
      </c>
      <c r="AT192" s="180" t="s">
        <v>199</v>
      </c>
      <c r="AU192" s="180" t="s">
        <v>86</v>
      </c>
      <c r="AY192" s="18" t="s">
        <v>170</v>
      </c>
      <c r="BE192" s="181">
        <f t="shared" si="14"/>
        <v>0</v>
      </c>
      <c r="BF192" s="181">
        <f t="shared" si="15"/>
        <v>0</v>
      </c>
      <c r="BG192" s="181">
        <f t="shared" si="16"/>
        <v>0</v>
      </c>
      <c r="BH192" s="181">
        <f t="shared" si="17"/>
        <v>0</v>
      </c>
      <c r="BI192" s="181">
        <f t="shared" si="18"/>
        <v>0</v>
      </c>
      <c r="BJ192" s="18" t="s">
        <v>84</v>
      </c>
      <c r="BK192" s="181">
        <f t="shared" si="19"/>
        <v>0</v>
      </c>
      <c r="BL192" s="18" t="s">
        <v>847</v>
      </c>
      <c r="BM192" s="180" t="s">
        <v>2112</v>
      </c>
    </row>
    <row r="193" spans="1:65" s="2" customFormat="1" ht="44.25" customHeight="1">
      <c r="A193" s="33"/>
      <c r="B193" s="167"/>
      <c r="C193" s="168" t="s">
        <v>495</v>
      </c>
      <c r="D193" s="168" t="s">
        <v>173</v>
      </c>
      <c r="E193" s="169" t="s">
        <v>2113</v>
      </c>
      <c r="F193" s="170" t="s">
        <v>2114</v>
      </c>
      <c r="G193" s="171" t="s">
        <v>244</v>
      </c>
      <c r="H193" s="172">
        <v>92</v>
      </c>
      <c r="I193" s="173"/>
      <c r="J193" s="174">
        <f t="shared" si="10"/>
        <v>0</v>
      </c>
      <c r="K193" s="175"/>
      <c r="L193" s="34"/>
      <c r="M193" s="176" t="s">
        <v>1</v>
      </c>
      <c r="N193" s="177" t="s">
        <v>42</v>
      </c>
      <c r="O193" s="59"/>
      <c r="P193" s="178">
        <f t="shared" si="11"/>
        <v>0</v>
      </c>
      <c r="Q193" s="178">
        <v>0</v>
      </c>
      <c r="R193" s="178">
        <f t="shared" si="12"/>
        <v>0</v>
      </c>
      <c r="S193" s="178">
        <v>0</v>
      </c>
      <c r="T193" s="179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0" t="s">
        <v>535</v>
      </c>
      <c r="AT193" s="180" t="s">
        <v>173</v>
      </c>
      <c r="AU193" s="180" t="s">
        <v>86</v>
      </c>
      <c r="AY193" s="18" t="s">
        <v>170</v>
      </c>
      <c r="BE193" s="181">
        <f t="shared" si="14"/>
        <v>0</v>
      </c>
      <c r="BF193" s="181">
        <f t="shared" si="15"/>
        <v>0</v>
      </c>
      <c r="BG193" s="181">
        <f t="shared" si="16"/>
        <v>0</v>
      </c>
      <c r="BH193" s="181">
        <f t="shared" si="17"/>
        <v>0</v>
      </c>
      <c r="BI193" s="181">
        <f t="shared" si="18"/>
        <v>0</v>
      </c>
      <c r="BJ193" s="18" t="s">
        <v>84</v>
      </c>
      <c r="BK193" s="181">
        <f t="shared" si="19"/>
        <v>0</v>
      </c>
      <c r="BL193" s="18" t="s">
        <v>535</v>
      </c>
      <c r="BM193" s="180" t="s">
        <v>2115</v>
      </c>
    </row>
    <row r="194" spans="1:65" s="2" customFormat="1" ht="21.75" customHeight="1">
      <c r="A194" s="33"/>
      <c r="B194" s="167"/>
      <c r="C194" s="206" t="s">
        <v>499</v>
      </c>
      <c r="D194" s="206" t="s">
        <v>199</v>
      </c>
      <c r="E194" s="207" t="s">
        <v>2116</v>
      </c>
      <c r="F194" s="208" t="s">
        <v>2117</v>
      </c>
      <c r="G194" s="209" t="s">
        <v>1873</v>
      </c>
      <c r="H194" s="210">
        <v>60</v>
      </c>
      <c r="I194" s="211"/>
      <c r="J194" s="212">
        <f t="shared" si="10"/>
        <v>0</v>
      </c>
      <c r="K194" s="213"/>
      <c r="L194" s="214"/>
      <c r="M194" s="215" t="s">
        <v>1</v>
      </c>
      <c r="N194" s="216" t="s">
        <v>42</v>
      </c>
      <c r="O194" s="59"/>
      <c r="P194" s="178">
        <f t="shared" si="11"/>
        <v>0</v>
      </c>
      <c r="Q194" s="178">
        <v>1E-3</v>
      </c>
      <c r="R194" s="178">
        <f t="shared" si="12"/>
        <v>0.06</v>
      </c>
      <c r="S194" s="178">
        <v>0</v>
      </c>
      <c r="T194" s="179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0" t="s">
        <v>847</v>
      </c>
      <c r="AT194" s="180" t="s">
        <v>199</v>
      </c>
      <c r="AU194" s="180" t="s">
        <v>86</v>
      </c>
      <c r="AY194" s="18" t="s">
        <v>170</v>
      </c>
      <c r="BE194" s="181">
        <f t="shared" si="14"/>
        <v>0</v>
      </c>
      <c r="BF194" s="181">
        <f t="shared" si="15"/>
        <v>0</v>
      </c>
      <c r="BG194" s="181">
        <f t="shared" si="16"/>
        <v>0</v>
      </c>
      <c r="BH194" s="181">
        <f t="shared" si="17"/>
        <v>0</v>
      </c>
      <c r="BI194" s="181">
        <f t="shared" si="18"/>
        <v>0</v>
      </c>
      <c r="BJ194" s="18" t="s">
        <v>84</v>
      </c>
      <c r="BK194" s="181">
        <f t="shared" si="19"/>
        <v>0</v>
      </c>
      <c r="BL194" s="18" t="s">
        <v>847</v>
      </c>
      <c r="BM194" s="180" t="s">
        <v>2118</v>
      </c>
    </row>
    <row r="195" spans="1:65" s="2" customFormat="1" ht="21.75" customHeight="1">
      <c r="A195" s="33"/>
      <c r="B195" s="167"/>
      <c r="C195" s="168" t="s">
        <v>503</v>
      </c>
      <c r="D195" s="168" t="s">
        <v>173</v>
      </c>
      <c r="E195" s="169" t="s">
        <v>2119</v>
      </c>
      <c r="F195" s="170" t="s">
        <v>2120</v>
      </c>
      <c r="G195" s="171" t="s">
        <v>244</v>
      </c>
      <c r="H195" s="172">
        <v>148</v>
      </c>
      <c r="I195" s="173"/>
      <c r="J195" s="174">
        <f t="shared" si="10"/>
        <v>0</v>
      </c>
      <c r="K195" s="175"/>
      <c r="L195" s="34"/>
      <c r="M195" s="176" t="s">
        <v>1</v>
      </c>
      <c r="N195" s="177" t="s">
        <v>42</v>
      </c>
      <c r="O195" s="59"/>
      <c r="P195" s="178">
        <f t="shared" si="11"/>
        <v>0</v>
      </c>
      <c r="Q195" s="178">
        <v>0</v>
      </c>
      <c r="R195" s="178">
        <f t="shared" si="12"/>
        <v>0</v>
      </c>
      <c r="S195" s="178">
        <v>0</v>
      </c>
      <c r="T195" s="179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0" t="s">
        <v>535</v>
      </c>
      <c r="AT195" s="180" t="s">
        <v>173</v>
      </c>
      <c r="AU195" s="180" t="s">
        <v>86</v>
      </c>
      <c r="AY195" s="18" t="s">
        <v>170</v>
      </c>
      <c r="BE195" s="181">
        <f t="shared" si="14"/>
        <v>0</v>
      </c>
      <c r="BF195" s="181">
        <f t="shared" si="15"/>
        <v>0</v>
      </c>
      <c r="BG195" s="181">
        <f t="shared" si="16"/>
        <v>0</v>
      </c>
      <c r="BH195" s="181">
        <f t="shared" si="17"/>
        <v>0</v>
      </c>
      <c r="BI195" s="181">
        <f t="shared" si="18"/>
        <v>0</v>
      </c>
      <c r="BJ195" s="18" t="s">
        <v>84</v>
      </c>
      <c r="BK195" s="181">
        <f t="shared" si="19"/>
        <v>0</v>
      </c>
      <c r="BL195" s="18" t="s">
        <v>535</v>
      </c>
      <c r="BM195" s="180" t="s">
        <v>2121</v>
      </c>
    </row>
    <row r="196" spans="1:65" s="2" customFormat="1" ht="22.5" customHeight="1">
      <c r="A196" s="33"/>
      <c r="B196" s="167"/>
      <c r="C196" s="206" t="s">
        <v>507</v>
      </c>
      <c r="D196" s="206" t="s">
        <v>199</v>
      </c>
      <c r="E196" s="207" t="s">
        <v>2122</v>
      </c>
      <c r="F196" s="208" t="s">
        <v>2123</v>
      </c>
      <c r="G196" s="209" t="s">
        <v>297</v>
      </c>
      <c r="H196" s="210">
        <v>1</v>
      </c>
      <c r="I196" s="211"/>
      <c r="J196" s="212">
        <f t="shared" si="10"/>
        <v>0</v>
      </c>
      <c r="K196" s="213"/>
      <c r="L196" s="214"/>
      <c r="M196" s="215" t="s">
        <v>1</v>
      </c>
      <c r="N196" s="216" t="s">
        <v>42</v>
      </c>
      <c r="O196" s="59"/>
      <c r="P196" s="178">
        <f t="shared" si="11"/>
        <v>0</v>
      </c>
      <c r="Q196" s="178">
        <v>2.9E-4</v>
      </c>
      <c r="R196" s="178">
        <f t="shared" si="12"/>
        <v>2.9E-4</v>
      </c>
      <c r="S196" s="178">
        <v>0</v>
      </c>
      <c r="T196" s="179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0" t="s">
        <v>847</v>
      </c>
      <c r="AT196" s="180" t="s">
        <v>199</v>
      </c>
      <c r="AU196" s="180" t="s">
        <v>86</v>
      </c>
      <c r="AY196" s="18" t="s">
        <v>170</v>
      </c>
      <c r="BE196" s="181">
        <f t="shared" si="14"/>
        <v>0</v>
      </c>
      <c r="BF196" s="181">
        <f t="shared" si="15"/>
        <v>0</v>
      </c>
      <c r="BG196" s="181">
        <f t="shared" si="16"/>
        <v>0</v>
      </c>
      <c r="BH196" s="181">
        <f t="shared" si="17"/>
        <v>0</v>
      </c>
      <c r="BI196" s="181">
        <f t="shared" si="18"/>
        <v>0</v>
      </c>
      <c r="BJ196" s="18" t="s">
        <v>84</v>
      </c>
      <c r="BK196" s="181">
        <f t="shared" si="19"/>
        <v>0</v>
      </c>
      <c r="BL196" s="18" t="s">
        <v>847</v>
      </c>
      <c r="BM196" s="180" t="s">
        <v>2124</v>
      </c>
    </row>
    <row r="197" spans="1:65" s="2" customFormat="1" ht="16.5" customHeight="1">
      <c r="A197" s="33"/>
      <c r="B197" s="167"/>
      <c r="C197" s="206" t="s">
        <v>513</v>
      </c>
      <c r="D197" s="206" t="s">
        <v>199</v>
      </c>
      <c r="E197" s="207" t="s">
        <v>2125</v>
      </c>
      <c r="F197" s="208" t="s">
        <v>2126</v>
      </c>
      <c r="G197" s="209" t="s">
        <v>297</v>
      </c>
      <c r="H197" s="210">
        <v>1</v>
      </c>
      <c r="I197" s="211"/>
      <c r="J197" s="212">
        <f t="shared" si="10"/>
        <v>0</v>
      </c>
      <c r="K197" s="213"/>
      <c r="L197" s="214"/>
      <c r="M197" s="215" t="s">
        <v>1</v>
      </c>
      <c r="N197" s="216" t="s">
        <v>42</v>
      </c>
      <c r="O197" s="59"/>
      <c r="P197" s="178">
        <f t="shared" si="11"/>
        <v>0</v>
      </c>
      <c r="Q197" s="178">
        <v>2.9E-4</v>
      </c>
      <c r="R197" s="178">
        <f t="shared" si="12"/>
        <v>2.9E-4</v>
      </c>
      <c r="S197" s="178">
        <v>0</v>
      </c>
      <c r="T197" s="179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0" t="s">
        <v>847</v>
      </c>
      <c r="AT197" s="180" t="s">
        <v>199</v>
      </c>
      <c r="AU197" s="180" t="s">
        <v>86</v>
      </c>
      <c r="AY197" s="18" t="s">
        <v>170</v>
      </c>
      <c r="BE197" s="181">
        <f t="shared" si="14"/>
        <v>0</v>
      </c>
      <c r="BF197" s="181">
        <f t="shared" si="15"/>
        <v>0</v>
      </c>
      <c r="BG197" s="181">
        <f t="shared" si="16"/>
        <v>0</v>
      </c>
      <c r="BH197" s="181">
        <f t="shared" si="17"/>
        <v>0</v>
      </c>
      <c r="BI197" s="181">
        <f t="shared" si="18"/>
        <v>0</v>
      </c>
      <c r="BJ197" s="18" t="s">
        <v>84</v>
      </c>
      <c r="BK197" s="181">
        <f t="shared" si="19"/>
        <v>0</v>
      </c>
      <c r="BL197" s="18" t="s">
        <v>847</v>
      </c>
      <c r="BM197" s="180" t="s">
        <v>2127</v>
      </c>
    </row>
    <row r="198" spans="1:65" s="2" customFormat="1" ht="33" customHeight="1">
      <c r="A198" s="33"/>
      <c r="B198" s="167"/>
      <c r="C198" s="168" t="s">
        <v>518</v>
      </c>
      <c r="D198" s="168" t="s">
        <v>173</v>
      </c>
      <c r="E198" s="169" t="s">
        <v>2128</v>
      </c>
      <c r="F198" s="170" t="s">
        <v>2129</v>
      </c>
      <c r="G198" s="171" t="s">
        <v>244</v>
      </c>
      <c r="H198" s="172">
        <v>60</v>
      </c>
      <c r="I198" s="173"/>
      <c r="J198" s="174">
        <f t="shared" si="10"/>
        <v>0</v>
      </c>
      <c r="K198" s="175"/>
      <c r="L198" s="34"/>
      <c r="M198" s="176" t="s">
        <v>1</v>
      </c>
      <c r="N198" s="177" t="s">
        <v>42</v>
      </c>
      <c r="O198" s="59"/>
      <c r="P198" s="178">
        <f t="shared" si="11"/>
        <v>0</v>
      </c>
      <c r="Q198" s="178">
        <v>0</v>
      </c>
      <c r="R198" s="178">
        <f t="shared" si="12"/>
        <v>0</v>
      </c>
      <c r="S198" s="178">
        <v>0</v>
      </c>
      <c r="T198" s="179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0" t="s">
        <v>535</v>
      </c>
      <c r="AT198" s="180" t="s">
        <v>173</v>
      </c>
      <c r="AU198" s="180" t="s">
        <v>86</v>
      </c>
      <c r="AY198" s="18" t="s">
        <v>170</v>
      </c>
      <c r="BE198" s="181">
        <f t="shared" si="14"/>
        <v>0</v>
      </c>
      <c r="BF198" s="181">
        <f t="shared" si="15"/>
        <v>0</v>
      </c>
      <c r="BG198" s="181">
        <f t="shared" si="16"/>
        <v>0</v>
      </c>
      <c r="BH198" s="181">
        <f t="shared" si="17"/>
        <v>0</v>
      </c>
      <c r="BI198" s="181">
        <f t="shared" si="18"/>
        <v>0</v>
      </c>
      <c r="BJ198" s="18" t="s">
        <v>84</v>
      </c>
      <c r="BK198" s="181">
        <f t="shared" si="19"/>
        <v>0</v>
      </c>
      <c r="BL198" s="18" t="s">
        <v>535</v>
      </c>
      <c r="BM198" s="180" t="s">
        <v>2130</v>
      </c>
    </row>
    <row r="199" spans="1:65" s="2" customFormat="1" ht="33" customHeight="1">
      <c r="A199" s="33"/>
      <c r="B199" s="167"/>
      <c r="C199" s="206" t="s">
        <v>523</v>
      </c>
      <c r="D199" s="206" t="s">
        <v>199</v>
      </c>
      <c r="E199" s="207" t="s">
        <v>2131</v>
      </c>
      <c r="F199" s="208" t="s">
        <v>2132</v>
      </c>
      <c r="G199" s="209" t="s">
        <v>244</v>
      </c>
      <c r="H199" s="210">
        <v>60</v>
      </c>
      <c r="I199" s="211"/>
      <c r="J199" s="212">
        <f t="shared" si="10"/>
        <v>0</v>
      </c>
      <c r="K199" s="213"/>
      <c r="L199" s="214"/>
      <c r="M199" s="215" t="s">
        <v>1</v>
      </c>
      <c r="N199" s="216" t="s">
        <v>42</v>
      </c>
      <c r="O199" s="59"/>
      <c r="P199" s="178">
        <f t="shared" si="11"/>
        <v>0</v>
      </c>
      <c r="Q199" s="178">
        <v>5.0000000000000002E-5</v>
      </c>
      <c r="R199" s="178">
        <f t="shared" si="12"/>
        <v>3.0000000000000001E-3</v>
      </c>
      <c r="S199" s="178">
        <v>0</v>
      </c>
      <c r="T199" s="179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0" t="s">
        <v>847</v>
      </c>
      <c r="AT199" s="180" t="s">
        <v>199</v>
      </c>
      <c r="AU199" s="180" t="s">
        <v>86</v>
      </c>
      <c r="AY199" s="18" t="s">
        <v>170</v>
      </c>
      <c r="BE199" s="181">
        <f t="shared" si="14"/>
        <v>0</v>
      </c>
      <c r="BF199" s="181">
        <f t="shared" si="15"/>
        <v>0</v>
      </c>
      <c r="BG199" s="181">
        <f t="shared" si="16"/>
        <v>0</v>
      </c>
      <c r="BH199" s="181">
        <f t="shared" si="17"/>
        <v>0</v>
      </c>
      <c r="BI199" s="181">
        <f t="shared" si="18"/>
        <v>0</v>
      </c>
      <c r="BJ199" s="18" t="s">
        <v>84</v>
      </c>
      <c r="BK199" s="181">
        <f t="shared" si="19"/>
        <v>0</v>
      </c>
      <c r="BL199" s="18" t="s">
        <v>847</v>
      </c>
      <c r="BM199" s="180" t="s">
        <v>2133</v>
      </c>
    </row>
    <row r="200" spans="1:65" s="2" customFormat="1" ht="33" customHeight="1">
      <c r="A200" s="33"/>
      <c r="B200" s="167"/>
      <c r="C200" s="168" t="s">
        <v>529</v>
      </c>
      <c r="D200" s="168" t="s">
        <v>173</v>
      </c>
      <c r="E200" s="169" t="s">
        <v>2134</v>
      </c>
      <c r="F200" s="170" t="s">
        <v>2135</v>
      </c>
      <c r="G200" s="171" t="s">
        <v>244</v>
      </c>
      <c r="H200" s="172">
        <v>30</v>
      </c>
      <c r="I200" s="173"/>
      <c r="J200" s="174">
        <f t="shared" si="10"/>
        <v>0</v>
      </c>
      <c r="K200" s="175"/>
      <c r="L200" s="34"/>
      <c r="M200" s="176" t="s">
        <v>1</v>
      </c>
      <c r="N200" s="177" t="s">
        <v>42</v>
      </c>
      <c r="O200" s="59"/>
      <c r="P200" s="178">
        <f t="shared" si="11"/>
        <v>0</v>
      </c>
      <c r="Q200" s="178">
        <v>0</v>
      </c>
      <c r="R200" s="178">
        <f t="shared" si="12"/>
        <v>0</v>
      </c>
      <c r="S200" s="178">
        <v>0</v>
      </c>
      <c r="T200" s="179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0" t="s">
        <v>535</v>
      </c>
      <c r="AT200" s="180" t="s">
        <v>173</v>
      </c>
      <c r="AU200" s="180" t="s">
        <v>86</v>
      </c>
      <c r="AY200" s="18" t="s">
        <v>170</v>
      </c>
      <c r="BE200" s="181">
        <f t="shared" si="14"/>
        <v>0</v>
      </c>
      <c r="BF200" s="181">
        <f t="shared" si="15"/>
        <v>0</v>
      </c>
      <c r="BG200" s="181">
        <f t="shared" si="16"/>
        <v>0</v>
      </c>
      <c r="BH200" s="181">
        <f t="shared" si="17"/>
        <v>0</v>
      </c>
      <c r="BI200" s="181">
        <f t="shared" si="18"/>
        <v>0</v>
      </c>
      <c r="BJ200" s="18" t="s">
        <v>84</v>
      </c>
      <c r="BK200" s="181">
        <f t="shared" si="19"/>
        <v>0</v>
      </c>
      <c r="BL200" s="18" t="s">
        <v>535</v>
      </c>
      <c r="BM200" s="180" t="s">
        <v>2136</v>
      </c>
    </row>
    <row r="201" spans="1:65" s="2" customFormat="1" ht="33" customHeight="1">
      <c r="A201" s="33"/>
      <c r="B201" s="167"/>
      <c r="C201" s="206" t="s">
        <v>535</v>
      </c>
      <c r="D201" s="206" t="s">
        <v>199</v>
      </c>
      <c r="E201" s="207" t="s">
        <v>2137</v>
      </c>
      <c r="F201" s="208" t="s">
        <v>2138</v>
      </c>
      <c r="G201" s="209" t="s">
        <v>244</v>
      </c>
      <c r="H201" s="210">
        <v>30</v>
      </c>
      <c r="I201" s="211"/>
      <c r="J201" s="212">
        <f t="shared" si="10"/>
        <v>0</v>
      </c>
      <c r="K201" s="213"/>
      <c r="L201" s="214"/>
      <c r="M201" s="215" t="s">
        <v>1</v>
      </c>
      <c r="N201" s="216" t="s">
        <v>42</v>
      </c>
      <c r="O201" s="59"/>
      <c r="P201" s="178">
        <f t="shared" si="11"/>
        <v>0</v>
      </c>
      <c r="Q201" s="178">
        <v>1.7799999999999999E-4</v>
      </c>
      <c r="R201" s="178">
        <f t="shared" si="12"/>
        <v>5.3399999999999993E-3</v>
      </c>
      <c r="S201" s="178">
        <v>0</v>
      </c>
      <c r="T201" s="179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0" t="s">
        <v>847</v>
      </c>
      <c r="AT201" s="180" t="s">
        <v>199</v>
      </c>
      <c r="AU201" s="180" t="s">
        <v>86</v>
      </c>
      <c r="AY201" s="18" t="s">
        <v>170</v>
      </c>
      <c r="BE201" s="181">
        <f t="shared" si="14"/>
        <v>0</v>
      </c>
      <c r="BF201" s="181">
        <f t="shared" si="15"/>
        <v>0</v>
      </c>
      <c r="BG201" s="181">
        <f t="shared" si="16"/>
        <v>0</v>
      </c>
      <c r="BH201" s="181">
        <f t="shared" si="17"/>
        <v>0</v>
      </c>
      <c r="BI201" s="181">
        <f t="shared" si="18"/>
        <v>0</v>
      </c>
      <c r="BJ201" s="18" t="s">
        <v>84</v>
      </c>
      <c r="BK201" s="181">
        <f t="shared" si="19"/>
        <v>0</v>
      </c>
      <c r="BL201" s="18" t="s">
        <v>847</v>
      </c>
      <c r="BM201" s="180" t="s">
        <v>2139</v>
      </c>
    </row>
    <row r="202" spans="1:65" s="2" customFormat="1" ht="33" customHeight="1">
      <c r="A202" s="33"/>
      <c r="B202" s="167"/>
      <c r="C202" s="168" t="s">
        <v>539</v>
      </c>
      <c r="D202" s="168" t="s">
        <v>173</v>
      </c>
      <c r="E202" s="169" t="s">
        <v>2140</v>
      </c>
      <c r="F202" s="170" t="s">
        <v>2141</v>
      </c>
      <c r="G202" s="171" t="s">
        <v>244</v>
      </c>
      <c r="H202" s="172">
        <v>1160</v>
      </c>
      <c r="I202" s="173"/>
      <c r="J202" s="174">
        <f t="shared" si="10"/>
        <v>0</v>
      </c>
      <c r="K202" s="175"/>
      <c r="L202" s="34"/>
      <c r="M202" s="176" t="s">
        <v>1</v>
      </c>
      <c r="N202" s="177" t="s">
        <v>42</v>
      </c>
      <c r="O202" s="59"/>
      <c r="P202" s="178">
        <f t="shared" si="11"/>
        <v>0</v>
      </c>
      <c r="Q202" s="178">
        <v>0</v>
      </c>
      <c r="R202" s="178">
        <f t="shared" si="12"/>
        <v>0</v>
      </c>
      <c r="S202" s="178">
        <v>0</v>
      </c>
      <c r="T202" s="179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0" t="s">
        <v>535</v>
      </c>
      <c r="AT202" s="180" t="s">
        <v>173</v>
      </c>
      <c r="AU202" s="180" t="s">
        <v>86</v>
      </c>
      <c r="AY202" s="18" t="s">
        <v>170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18" t="s">
        <v>84</v>
      </c>
      <c r="BK202" s="181">
        <f t="shared" si="19"/>
        <v>0</v>
      </c>
      <c r="BL202" s="18" t="s">
        <v>535</v>
      </c>
      <c r="BM202" s="180" t="s">
        <v>2142</v>
      </c>
    </row>
    <row r="203" spans="1:65" s="2" customFormat="1" ht="33" customHeight="1">
      <c r="A203" s="33"/>
      <c r="B203" s="167"/>
      <c r="C203" s="206" t="s">
        <v>545</v>
      </c>
      <c r="D203" s="206" t="s">
        <v>199</v>
      </c>
      <c r="E203" s="207" t="s">
        <v>2143</v>
      </c>
      <c r="F203" s="208" t="s">
        <v>2144</v>
      </c>
      <c r="G203" s="209" t="s">
        <v>244</v>
      </c>
      <c r="H203" s="210">
        <v>1160</v>
      </c>
      <c r="I203" s="211"/>
      <c r="J203" s="212">
        <f t="shared" si="10"/>
        <v>0</v>
      </c>
      <c r="K203" s="213"/>
      <c r="L203" s="214"/>
      <c r="M203" s="215" t="s">
        <v>1</v>
      </c>
      <c r="N203" s="216" t="s">
        <v>42</v>
      </c>
      <c r="O203" s="59"/>
      <c r="P203" s="178">
        <f t="shared" si="11"/>
        <v>0</v>
      </c>
      <c r="Q203" s="178">
        <v>1.17E-4</v>
      </c>
      <c r="R203" s="178">
        <f t="shared" si="12"/>
        <v>0.13572000000000001</v>
      </c>
      <c r="S203" s="178">
        <v>0</v>
      </c>
      <c r="T203" s="179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0" t="s">
        <v>847</v>
      </c>
      <c r="AT203" s="180" t="s">
        <v>199</v>
      </c>
      <c r="AU203" s="180" t="s">
        <v>86</v>
      </c>
      <c r="AY203" s="18" t="s">
        <v>170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18" t="s">
        <v>84</v>
      </c>
      <c r="BK203" s="181">
        <f t="shared" si="19"/>
        <v>0</v>
      </c>
      <c r="BL203" s="18" t="s">
        <v>847</v>
      </c>
      <c r="BM203" s="180" t="s">
        <v>2145</v>
      </c>
    </row>
    <row r="204" spans="1:65" s="2" customFormat="1" ht="33" customHeight="1">
      <c r="A204" s="33"/>
      <c r="B204" s="167"/>
      <c r="C204" s="168" t="s">
        <v>551</v>
      </c>
      <c r="D204" s="168" t="s">
        <v>173</v>
      </c>
      <c r="E204" s="169" t="s">
        <v>2146</v>
      </c>
      <c r="F204" s="170" t="s">
        <v>2147</v>
      </c>
      <c r="G204" s="171" t="s">
        <v>244</v>
      </c>
      <c r="H204" s="172">
        <v>1210</v>
      </c>
      <c r="I204" s="173"/>
      <c r="J204" s="174">
        <f t="shared" si="10"/>
        <v>0</v>
      </c>
      <c r="K204" s="175"/>
      <c r="L204" s="34"/>
      <c r="M204" s="176" t="s">
        <v>1</v>
      </c>
      <c r="N204" s="177" t="s">
        <v>42</v>
      </c>
      <c r="O204" s="59"/>
      <c r="P204" s="178">
        <f t="shared" si="11"/>
        <v>0</v>
      </c>
      <c r="Q204" s="178">
        <v>0</v>
      </c>
      <c r="R204" s="178">
        <f t="shared" si="12"/>
        <v>0</v>
      </c>
      <c r="S204" s="178">
        <v>0</v>
      </c>
      <c r="T204" s="179">
        <f t="shared" si="1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0" t="s">
        <v>535</v>
      </c>
      <c r="AT204" s="180" t="s">
        <v>173</v>
      </c>
      <c r="AU204" s="180" t="s">
        <v>86</v>
      </c>
      <c r="AY204" s="18" t="s">
        <v>170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18" t="s">
        <v>84</v>
      </c>
      <c r="BK204" s="181">
        <f t="shared" si="19"/>
        <v>0</v>
      </c>
      <c r="BL204" s="18" t="s">
        <v>535</v>
      </c>
      <c r="BM204" s="180" t="s">
        <v>2148</v>
      </c>
    </row>
    <row r="205" spans="1:65" s="2" customFormat="1" ht="33" customHeight="1">
      <c r="A205" s="33"/>
      <c r="B205" s="167"/>
      <c r="C205" s="206" t="s">
        <v>556</v>
      </c>
      <c r="D205" s="206" t="s">
        <v>199</v>
      </c>
      <c r="E205" s="207" t="s">
        <v>2149</v>
      </c>
      <c r="F205" s="208" t="s">
        <v>2150</v>
      </c>
      <c r="G205" s="209" t="s">
        <v>244</v>
      </c>
      <c r="H205" s="210">
        <v>1210</v>
      </c>
      <c r="I205" s="211"/>
      <c r="J205" s="212">
        <f t="shared" si="10"/>
        <v>0</v>
      </c>
      <c r="K205" s="213"/>
      <c r="L205" s="214"/>
      <c r="M205" s="215" t="s">
        <v>1</v>
      </c>
      <c r="N205" s="216" t="s">
        <v>42</v>
      </c>
      <c r="O205" s="59"/>
      <c r="P205" s="178">
        <f t="shared" si="11"/>
        <v>0</v>
      </c>
      <c r="Q205" s="178">
        <v>1.6699999999999999E-4</v>
      </c>
      <c r="R205" s="178">
        <f t="shared" si="12"/>
        <v>0.20207</v>
      </c>
      <c r="S205" s="178">
        <v>0</v>
      </c>
      <c r="T205" s="179">
        <f t="shared" si="1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0" t="s">
        <v>847</v>
      </c>
      <c r="AT205" s="180" t="s">
        <v>199</v>
      </c>
      <c r="AU205" s="180" t="s">
        <v>86</v>
      </c>
      <c r="AY205" s="18" t="s">
        <v>170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18" t="s">
        <v>84</v>
      </c>
      <c r="BK205" s="181">
        <f t="shared" si="19"/>
        <v>0</v>
      </c>
      <c r="BL205" s="18" t="s">
        <v>847</v>
      </c>
      <c r="BM205" s="180" t="s">
        <v>2151</v>
      </c>
    </row>
    <row r="206" spans="1:65" s="2" customFormat="1" ht="33" customHeight="1">
      <c r="A206" s="33"/>
      <c r="B206" s="167"/>
      <c r="C206" s="168" t="s">
        <v>560</v>
      </c>
      <c r="D206" s="168" t="s">
        <v>173</v>
      </c>
      <c r="E206" s="169" t="s">
        <v>2152</v>
      </c>
      <c r="F206" s="170" t="s">
        <v>2153</v>
      </c>
      <c r="G206" s="171" t="s">
        <v>244</v>
      </c>
      <c r="H206" s="172">
        <v>80</v>
      </c>
      <c r="I206" s="173"/>
      <c r="J206" s="174">
        <f t="shared" si="10"/>
        <v>0</v>
      </c>
      <c r="K206" s="175"/>
      <c r="L206" s="34"/>
      <c r="M206" s="176" t="s">
        <v>1</v>
      </c>
      <c r="N206" s="177" t="s">
        <v>42</v>
      </c>
      <c r="O206" s="59"/>
      <c r="P206" s="178">
        <f t="shared" si="11"/>
        <v>0</v>
      </c>
      <c r="Q206" s="178">
        <v>0</v>
      </c>
      <c r="R206" s="178">
        <f t="shared" si="12"/>
        <v>0</v>
      </c>
      <c r="S206" s="178">
        <v>0</v>
      </c>
      <c r="T206" s="179">
        <f t="shared" si="1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0" t="s">
        <v>535</v>
      </c>
      <c r="AT206" s="180" t="s">
        <v>173</v>
      </c>
      <c r="AU206" s="180" t="s">
        <v>86</v>
      </c>
      <c r="AY206" s="18" t="s">
        <v>170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18" t="s">
        <v>84</v>
      </c>
      <c r="BK206" s="181">
        <f t="shared" si="19"/>
        <v>0</v>
      </c>
      <c r="BL206" s="18" t="s">
        <v>535</v>
      </c>
      <c r="BM206" s="180" t="s">
        <v>2154</v>
      </c>
    </row>
    <row r="207" spans="1:65" s="2" customFormat="1" ht="33" customHeight="1">
      <c r="A207" s="33"/>
      <c r="B207" s="167"/>
      <c r="C207" s="206" t="s">
        <v>564</v>
      </c>
      <c r="D207" s="206" t="s">
        <v>199</v>
      </c>
      <c r="E207" s="207" t="s">
        <v>2155</v>
      </c>
      <c r="F207" s="208" t="s">
        <v>2156</v>
      </c>
      <c r="G207" s="209" t="s">
        <v>244</v>
      </c>
      <c r="H207" s="210">
        <v>80</v>
      </c>
      <c r="I207" s="211"/>
      <c r="J207" s="212">
        <f t="shared" si="10"/>
        <v>0</v>
      </c>
      <c r="K207" s="213"/>
      <c r="L207" s="214"/>
      <c r="M207" s="215" t="s">
        <v>1</v>
      </c>
      <c r="N207" s="216" t="s">
        <v>42</v>
      </c>
      <c r="O207" s="59"/>
      <c r="P207" s="178">
        <f t="shared" si="11"/>
        <v>0</v>
      </c>
      <c r="Q207" s="178">
        <v>5.2700000000000002E-4</v>
      </c>
      <c r="R207" s="178">
        <f t="shared" si="12"/>
        <v>4.2160000000000003E-2</v>
      </c>
      <c r="S207" s="178">
        <v>0</v>
      </c>
      <c r="T207" s="179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0" t="s">
        <v>847</v>
      </c>
      <c r="AT207" s="180" t="s">
        <v>199</v>
      </c>
      <c r="AU207" s="180" t="s">
        <v>86</v>
      </c>
      <c r="AY207" s="18" t="s">
        <v>170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18" t="s">
        <v>84</v>
      </c>
      <c r="BK207" s="181">
        <f t="shared" si="19"/>
        <v>0</v>
      </c>
      <c r="BL207" s="18" t="s">
        <v>847</v>
      </c>
      <c r="BM207" s="180" t="s">
        <v>2157</v>
      </c>
    </row>
    <row r="208" spans="1:65" s="2" customFormat="1" ht="33" customHeight="1">
      <c r="A208" s="33"/>
      <c r="B208" s="167"/>
      <c r="C208" s="168" t="s">
        <v>568</v>
      </c>
      <c r="D208" s="168" t="s">
        <v>173</v>
      </c>
      <c r="E208" s="169" t="s">
        <v>2158</v>
      </c>
      <c r="F208" s="170" t="s">
        <v>2159</v>
      </c>
      <c r="G208" s="171" t="s">
        <v>244</v>
      </c>
      <c r="H208" s="172">
        <v>50</v>
      </c>
      <c r="I208" s="173"/>
      <c r="J208" s="174">
        <f t="shared" si="10"/>
        <v>0</v>
      </c>
      <c r="K208" s="175"/>
      <c r="L208" s="34"/>
      <c r="M208" s="176" t="s">
        <v>1</v>
      </c>
      <c r="N208" s="177" t="s">
        <v>42</v>
      </c>
      <c r="O208" s="59"/>
      <c r="P208" s="178">
        <f t="shared" si="11"/>
        <v>0</v>
      </c>
      <c r="Q208" s="178">
        <v>0</v>
      </c>
      <c r="R208" s="178">
        <f t="shared" si="12"/>
        <v>0</v>
      </c>
      <c r="S208" s="178">
        <v>0</v>
      </c>
      <c r="T208" s="179">
        <f t="shared" si="1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0" t="s">
        <v>535</v>
      </c>
      <c r="AT208" s="180" t="s">
        <v>173</v>
      </c>
      <c r="AU208" s="180" t="s">
        <v>86</v>
      </c>
      <c r="AY208" s="18" t="s">
        <v>170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18" t="s">
        <v>84</v>
      </c>
      <c r="BK208" s="181">
        <f t="shared" si="19"/>
        <v>0</v>
      </c>
      <c r="BL208" s="18" t="s">
        <v>535</v>
      </c>
      <c r="BM208" s="180" t="s">
        <v>2160</v>
      </c>
    </row>
    <row r="209" spans="1:65" s="2" customFormat="1" ht="33" customHeight="1">
      <c r="A209" s="33"/>
      <c r="B209" s="167"/>
      <c r="C209" s="206" t="s">
        <v>572</v>
      </c>
      <c r="D209" s="206" t="s">
        <v>199</v>
      </c>
      <c r="E209" s="207" t="s">
        <v>2161</v>
      </c>
      <c r="F209" s="208" t="s">
        <v>2162</v>
      </c>
      <c r="G209" s="209" t="s">
        <v>244</v>
      </c>
      <c r="H209" s="210">
        <v>50</v>
      </c>
      <c r="I209" s="211"/>
      <c r="J209" s="212">
        <f t="shared" ref="J209:J240" si="20">ROUND(I209*H209,2)</f>
        <v>0</v>
      </c>
      <c r="K209" s="213"/>
      <c r="L209" s="214"/>
      <c r="M209" s="215" t="s">
        <v>1</v>
      </c>
      <c r="N209" s="216" t="s">
        <v>42</v>
      </c>
      <c r="O209" s="59"/>
      <c r="P209" s="178">
        <f t="shared" ref="P209:P240" si="21">O209*H209</f>
        <v>0</v>
      </c>
      <c r="Q209" s="178">
        <v>8.9800000000000004E-4</v>
      </c>
      <c r="R209" s="178">
        <f t="shared" ref="R209:R240" si="22">Q209*H209</f>
        <v>4.4900000000000002E-2</v>
      </c>
      <c r="S209" s="178">
        <v>0</v>
      </c>
      <c r="T209" s="179">
        <f t="shared" ref="T209:T240" si="23"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0" t="s">
        <v>847</v>
      </c>
      <c r="AT209" s="180" t="s">
        <v>199</v>
      </c>
      <c r="AU209" s="180" t="s">
        <v>86</v>
      </c>
      <c r="AY209" s="18" t="s">
        <v>170</v>
      </c>
      <c r="BE209" s="181">
        <f t="shared" ref="BE209:BE219" si="24">IF(N209="základní",J209,0)</f>
        <v>0</v>
      </c>
      <c r="BF209" s="181">
        <f t="shared" ref="BF209:BF219" si="25">IF(N209="snížená",J209,0)</f>
        <v>0</v>
      </c>
      <c r="BG209" s="181">
        <f t="shared" ref="BG209:BG219" si="26">IF(N209="zákl. přenesená",J209,0)</f>
        <v>0</v>
      </c>
      <c r="BH209" s="181">
        <f t="shared" ref="BH209:BH219" si="27">IF(N209="sníž. přenesená",J209,0)</f>
        <v>0</v>
      </c>
      <c r="BI209" s="181">
        <f t="shared" ref="BI209:BI219" si="28">IF(N209="nulová",J209,0)</f>
        <v>0</v>
      </c>
      <c r="BJ209" s="18" t="s">
        <v>84</v>
      </c>
      <c r="BK209" s="181">
        <f t="shared" ref="BK209:BK219" si="29">ROUND(I209*H209,2)</f>
        <v>0</v>
      </c>
      <c r="BL209" s="18" t="s">
        <v>847</v>
      </c>
      <c r="BM209" s="180" t="s">
        <v>2163</v>
      </c>
    </row>
    <row r="210" spans="1:65" s="2" customFormat="1" ht="44.25" customHeight="1">
      <c r="A210" s="33"/>
      <c r="B210" s="167"/>
      <c r="C210" s="168" t="s">
        <v>576</v>
      </c>
      <c r="D210" s="168" t="s">
        <v>173</v>
      </c>
      <c r="E210" s="169" t="s">
        <v>2164</v>
      </c>
      <c r="F210" s="170" t="s">
        <v>2165</v>
      </c>
      <c r="G210" s="171" t="s">
        <v>244</v>
      </c>
      <c r="H210" s="172">
        <v>100</v>
      </c>
      <c r="I210" s="173"/>
      <c r="J210" s="174">
        <f t="shared" si="20"/>
        <v>0</v>
      </c>
      <c r="K210" s="175"/>
      <c r="L210" s="34"/>
      <c r="M210" s="176" t="s">
        <v>1</v>
      </c>
      <c r="N210" s="177" t="s">
        <v>42</v>
      </c>
      <c r="O210" s="59"/>
      <c r="P210" s="178">
        <f t="shared" si="21"/>
        <v>0</v>
      </c>
      <c r="Q210" s="178">
        <v>0</v>
      </c>
      <c r="R210" s="178">
        <f t="shared" si="22"/>
        <v>0</v>
      </c>
      <c r="S210" s="178">
        <v>0</v>
      </c>
      <c r="T210" s="179">
        <f t="shared" si="2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0" t="s">
        <v>535</v>
      </c>
      <c r="AT210" s="180" t="s">
        <v>173</v>
      </c>
      <c r="AU210" s="180" t="s">
        <v>86</v>
      </c>
      <c r="AY210" s="18" t="s">
        <v>170</v>
      </c>
      <c r="BE210" s="181">
        <f t="shared" si="24"/>
        <v>0</v>
      </c>
      <c r="BF210" s="181">
        <f t="shared" si="25"/>
        <v>0</v>
      </c>
      <c r="BG210" s="181">
        <f t="shared" si="26"/>
        <v>0</v>
      </c>
      <c r="BH210" s="181">
        <f t="shared" si="27"/>
        <v>0</v>
      </c>
      <c r="BI210" s="181">
        <f t="shared" si="28"/>
        <v>0</v>
      </c>
      <c r="BJ210" s="18" t="s">
        <v>84</v>
      </c>
      <c r="BK210" s="181">
        <f t="shared" si="29"/>
        <v>0</v>
      </c>
      <c r="BL210" s="18" t="s">
        <v>535</v>
      </c>
      <c r="BM210" s="180" t="s">
        <v>2166</v>
      </c>
    </row>
    <row r="211" spans="1:65" s="2" customFormat="1" ht="33" customHeight="1">
      <c r="A211" s="33"/>
      <c r="B211" s="167"/>
      <c r="C211" s="206" t="s">
        <v>580</v>
      </c>
      <c r="D211" s="206" t="s">
        <v>199</v>
      </c>
      <c r="E211" s="207" t="s">
        <v>2167</v>
      </c>
      <c r="F211" s="208" t="s">
        <v>2168</v>
      </c>
      <c r="G211" s="209" t="s">
        <v>244</v>
      </c>
      <c r="H211" s="210">
        <v>100</v>
      </c>
      <c r="I211" s="211"/>
      <c r="J211" s="212">
        <f t="shared" si="20"/>
        <v>0</v>
      </c>
      <c r="K211" s="213"/>
      <c r="L211" s="214"/>
      <c r="M211" s="215" t="s">
        <v>1</v>
      </c>
      <c r="N211" s="216" t="s">
        <v>42</v>
      </c>
      <c r="O211" s="59"/>
      <c r="P211" s="178">
        <f t="shared" si="21"/>
        <v>0</v>
      </c>
      <c r="Q211" s="178">
        <v>1.64E-4</v>
      </c>
      <c r="R211" s="178">
        <f t="shared" si="22"/>
        <v>1.6400000000000001E-2</v>
      </c>
      <c r="S211" s="178">
        <v>0</v>
      </c>
      <c r="T211" s="179">
        <f t="shared" si="2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0" t="s">
        <v>847</v>
      </c>
      <c r="AT211" s="180" t="s">
        <v>199</v>
      </c>
      <c r="AU211" s="180" t="s">
        <v>86</v>
      </c>
      <c r="AY211" s="18" t="s">
        <v>170</v>
      </c>
      <c r="BE211" s="181">
        <f t="shared" si="24"/>
        <v>0</v>
      </c>
      <c r="BF211" s="181">
        <f t="shared" si="25"/>
        <v>0</v>
      </c>
      <c r="BG211" s="181">
        <f t="shared" si="26"/>
        <v>0</v>
      </c>
      <c r="BH211" s="181">
        <f t="shared" si="27"/>
        <v>0</v>
      </c>
      <c r="BI211" s="181">
        <f t="shared" si="28"/>
        <v>0</v>
      </c>
      <c r="BJ211" s="18" t="s">
        <v>84</v>
      </c>
      <c r="BK211" s="181">
        <f t="shared" si="29"/>
        <v>0</v>
      </c>
      <c r="BL211" s="18" t="s">
        <v>847</v>
      </c>
      <c r="BM211" s="180" t="s">
        <v>2169</v>
      </c>
    </row>
    <row r="212" spans="1:65" s="2" customFormat="1" ht="44.25" customHeight="1">
      <c r="A212" s="33"/>
      <c r="B212" s="167"/>
      <c r="C212" s="168" t="s">
        <v>584</v>
      </c>
      <c r="D212" s="168" t="s">
        <v>173</v>
      </c>
      <c r="E212" s="169" t="s">
        <v>2170</v>
      </c>
      <c r="F212" s="170" t="s">
        <v>2171</v>
      </c>
      <c r="G212" s="171" t="s">
        <v>244</v>
      </c>
      <c r="H212" s="172">
        <v>40</v>
      </c>
      <c r="I212" s="173"/>
      <c r="J212" s="174">
        <f t="shared" si="20"/>
        <v>0</v>
      </c>
      <c r="K212" s="175"/>
      <c r="L212" s="34"/>
      <c r="M212" s="176" t="s">
        <v>1</v>
      </c>
      <c r="N212" s="177" t="s">
        <v>42</v>
      </c>
      <c r="O212" s="59"/>
      <c r="P212" s="178">
        <f t="shared" si="21"/>
        <v>0</v>
      </c>
      <c r="Q212" s="178">
        <v>0</v>
      </c>
      <c r="R212" s="178">
        <f t="shared" si="22"/>
        <v>0</v>
      </c>
      <c r="S212" s="178">
        <v>0</v>
      </c>
      <c r="T212" s="179">
        <f t="shared" si="2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0" t="s">
        <v>535</v>
      </c>
      <c r="AT212" s="180" t="s">
        <v>173</v>
      </c>
      <c r="AU212" s="180" t="s">
        <v>86</v>
      </c>
      <c r="AY212" s="18" t="s">
        <v>170</v>
      </c>
      <c r="BE212" s="181">
        <f t="shared" si="24"/>
        <v>0</v>
      </c>
      <c r="BF212" s="181">
        <f t="shared" si="25"/>
        <v>0</v>
      </c>
      <c r="BG212" s="181">
        <f t="shared" si="26"/>
        <v>0</v>
      </c>
      <c r="BH212" s="181">
        <f t="shared" si="27"/>
        <v>0</v>
      </c>
      <c r="BI212" s="181">
        <f t="shared" si="28"/>
        <v>0</v>
      </c>
      <c r="BJ212" s="18" t="s">
        <v>84</v>
      </c>
      <c r="BK212" s="181">
        <f t="shared" si="29"/>
        <v>0</v>
      </c>
      <c r="BL212" s="18" t="s">
        <v>535</v>
      </c>
      <c r="BM212" s="180" t="s">
        <v>2172</v>
      </c>
    </row>
    <row r="213" spans="1:65" s="2" customFormat="1" ht="33" customHeight="1">
      <c r="A213" s="33"/>
      <c r="B213" s="167"/>
      <c r="C213" s="206" t="s">
        <v>588</v>
      </c>
      <c r="D213" s="206" t="s">
        <v>199</v>
      </c>
      <c r="E213" s="207" t="s">
        <v>2173</v>
      </c>
      <c r="F213" s="208" t="s">
        <v>2174</v>
      </c>
      <c r="G213" s="209" t="s">
        <v>244</v>
      </c>
      <c r="H213" s="210">
        <v>40</v>
      </c>
      <c r="I213" s="211"/>
      <c r="J213" s="212">
        <f t="shared" si="20"/>
        <v>0</v>
      </c>
      <c r="K213" s="213"/>
      <c r="L213" s="214"/>
      <c r="M213" s="215" t="s">
        <v>1</v>
      </c>
      <c r="N213" s="216" t="s">
        <v>42</v>
      </c>
      <c r="O213" s="59"/>
      <c r="P213" s="178">
        <f t="shared" si="21"/>
        <v>0</v>
      </c>
      <c r="Q213" s="178">
        <v>2.5300000000000002E-4</v>
      </c>
      <c r="R213" s="178">
        <f t="shared" si="22"/>
        <v>1.0120000000000001E-2</v>
      </c>
      <c r="S213" s="178">
        <v>0</v>
      </c>
      <c r="T213" s="179">
        <f t="shared" si="2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0" t="s">
        <v>847</v>
      </c>
      <c r="AT213" s="180" t="s">
        <v>199</v>
      </c>
      <c r="AU213" s="180" t="s">
        <v>86</v>
      </c>
      <c r="AY213" s="18" t="s">
        <v>170</v>
      </c>
      <c r="BE213" s="181">
        <f t="shared" si="24"/>
        <v>0</v>
      </c>
      <c r="BF213" s="181">
        <f t="shared" si="25"/>
        <v>0</v>
      </c>
      <c r="BG213" s="181">
        <f t="shared" si="26"/>
        <v>0</v>
      </c>
      <c r="BH213" s="181">
        <f t="shared" si="27"/>
        <v>0</v>
      </c>
      <c r="BI213" s="181">
        <f t="shared" si="28"/>
        <v>0</v>
      </c>
      <c r="BJ213" s="18" t="s">
        <v>84</v>
      </c>
      <c r="BK213" s="181">
        <f t="shared" si="29"/>
        <v>0</v>
      </c>
      <c r="BL213" s="18" t="s">
        <v>847</v>
      </c>
      <c r="BM213" s="180" t="s">
        <v>2175</v>
      </c>
    </row>
    <row r="214" spans="1:65" s="2" customFormat="1" ht="33" customHeight="1">
      <c r="A214" s="33"/>
      <c r="B214" s="167"/>
      <c r="C214" s="168" t="s">
        <v>600</v>
      </c>
      <c r="D214" s="168" t="s">
        <v>173</v>
      </c>
      <c r="E214" s="169" t="s">
        <v>2176</v>
      </c>
      <c r="F214" s="170" t="s">
        <v>2177</v>
      </c>
      <c r="G214" s="171" t="s">
        <v>244</v>
      </c>
      <c r="H214" s="172">
        <v>50</v>
      </c>
      <c r="I214" s="173"/>
      <c r="J214" s="174">
        <f t="shared" si="20"/>
        <v>0</v>
      </c>
      <c r="K214" s="175"/>
      <c r="L214" s="34"/>
      <c r="M214" s="176" t="s">
        <v>1</v>
      </c>
      <c r="N214" s="177" t="s">
        <v>42</v>
      </c>
      <c r="O214" s="59"/>
      <c r="P214" s="178">
        <f t="shared" si="21"/>
        <v>0</v>
      </c>
      <c r="Q214" s="178">
        <v>0</v>
      </c>
      <c r="R214" s="178">
        <f t="shared" si="22"/>
        <v>0</v>
      </c>
      <c r="S214" s="178">
        <v>0</v>
      </c>
      <c r="T214" s="179">
        <f t="shared" si="2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0" t="s">
        <v>535</v>
      </c>
      <c r="AT214" s="180" t="s">
        <v>173</v>
      </c>
      <c r="AU214" s="180" t="s">
        <v>86</v>
      </c>
      <c r="AY214" s="18" t="s">
        <v>170</v>
      </c>
      <c r="BE214" s="181">
        <f t="shared" si="24"/>
        <v>0</v>
      </c>
      <c r="BF214" s="181">
        <f t="shared" si="25"/>
        <v>0</v>
      </c>
      <c r="BG214" s="181">
        <f t="shared" si="26"/>
        <v>0</v>
      </c>
      <c r="BH214" s="181">
        <f t="shared" si="27"/>
        <v>0</v>
      </c>
      <c r="BI214" s="181">
        <f t="shared" si="28"/>
        <v>0</v>
      </c>
      <c r="BJ214" s="18" t="s">
        <v>84</v>
      </c>
      <c r="BK214" s="181">
        <f t="shared" si="29"/>
        <v>0</v>
      </c>
      <c r="BL214" s="18" t="s">
        <v>535</v>
      </c>
      <c r="BM214" s="180" t="s">
        <v>2178</v>
      </c>
    </row>
    <row r="215" spans="1:65" s="2" customFormat="1" ht="21.75" customHeight="1">
      <c r="A215" s="33"/>
      <c r="B215" s="167"/>
      <c r="C215" s="206" t="s">
        <v>604</v>
      </c>
      <c r="D215" s="206" t="s">
        <v>199</v>
      </c>
      <c r="E215" s="207" t="s">
        <v>2179</v>
      </c>
      <c r="F215" s="208" t="s">
        <v>2180</v>
      </c>
      <c r="G215" s="209" t="s">
        <v>244</v>
      </c>
      <c r="H215" s="210">
        <v>50</v>
      </c>
      <c r="I215" s="211"/>
      <c r="J215" s="212">
        <f t="shared" si="20"/>
        <v>0</v>
      </c>
      <c r="K215" s="213"/>
      <c r="L215" s="214"/>
      <c r="M215" s="215" t="s">
        <v>1</v>
      </c>
      <c r="N215" s="216" t="s">
        <v>42</v>
      </c>
      <c r="O215" s="59"/>
      <c r="P215" s="178">
        <f t="shared" si="21"/>
        <v>0</v>
      </c>
      <c r="Q215" s="178">
        <v>1.036E-3</v>
      </c>
      <c r="R215" s="178">
        <f t="shared" si="22"/>
        <v>5.1799999999999999E-2</v>
      </c>
      <c r="S215" s="178">
        <v>0</v>
      </c>
      <c r="T215" s="179">
        <f t="shared" si="2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0" t="s">
        <v>847</v>
      </c>
      <c r="AT215" s="180" t="s">
        <v>199</v>
      </c>
      <c r="AU215" s="180" t="s">
        <v>86</v>
      </c>
      <c r="AY215" s="18" t="s">
        <v>170</v>
      </c>
      <c r="BE215" s="181">
        <f t="shared" si="24"/>
        <v>0</v>
      </c>
      <c r="BF215" s="181">
        <f t="shared" si="25"/>
        <v>0</v>
      </c>
      <c r="BG215" s="181">
        <f t="shared" si="26"/>
        <v>0</v>
      </c>
      <c r="BH215" s="181">
        <f t="shared" si="27"/>
        <v>0</v>
      </c>
      <c r="BI215" s="181">
        <f t="shared" si="28"/>
        <v>0</v>
      </c>
      <c r="BJ215" s="18" t="s">
        <v>84</v>
      </c>
      <c r="BK215" s="181">
        <f t="shared" si="29"/>
        <v>0</v>
      </c>
      <c r="BL215" s="18" t="s">
        <v>847</v>
      </c>
      <c r="BM215" s="180" t="s">
        <v>2181</v>
      </c>
    </row>
    <row r="216" spans="1:65" s="2" customFormat="1" ht="33" customHeight="1">
      <c r="A216" s="33"/>
      <c r="B216" s="167"/>
      <c r="C216" s="168" t="s">
        <v>608</v>
      </c>
      <c r="D216" s="168" t="s">
        <v>173</v>
      </c>
      <c r="E216" s="169" t="s">
        <v>2182</v>
      </c>
      <c r="F216" s="170" t="s">
        <v>2183</v>
      </c>
      <c r="G216" s="171" t="s">
        <v>244</v>
      </c>
      <c r="H216" s="172">
        <v>50</v>
      </c>
      <c r="I216" s="173"/>
      <c r="J216" s="174">
        <f t="shared" si="20"/>
        <v>0</v>
      </c>
      <c r="K216" s="175"/>
      <c r="L216" s="34"/>
      <c r="M216" s="176" t="s">
        <v>1</v>
      </c>
      <c r="N216" s="177" t="s">
        <v>42</v>
      </c>
      <c r="O216" s="59"/>
      <c r="P216" s="178">
        <f t="shared" si="21"/>
        <v>0</v>
      </c>
      <c r="Q216" s="178">
        <v>0</v>
      </c>
      <c r="R216" s="178">
        <f t="shared" si="22"/>
        <v>0</v>
      </c>
      <c r="S216" s="178">
        <v>0</v>
      </c>
      <c r="T216" s="179">
        <f t="shared" si="2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0" t="s">
        <v>535</v>
      </c>
      <c r="AT216" s="180" t="s">
        <v>173</v>
      </c>
      <c r="AU216" s="180" t="s">
        <v>86</v>
      </c>
      <c r="AY216" s="18" t="s">
        <v>170</v>
      </c>
      <c r="BE216" s="181">
        <f t="shared" si="24"/>
        <v>0</v>
      </c>
      <c r="BF216" s="181">
        <f t="shared" si="25"/>
        <v>0</v>
      </c>
      <c r="BG216" s="181">
        <f t="shared" si="26"/>
        <v>0</v>
      </c>
      <c r="BH216" s="181">
        <f t="shared" si="27"/>
        <v>0</v>
      </c>
      <c r="BI216" s="181">
        <f t="shared" si="28"/>
        <v>0</v>
      </c>
      <c r="BJ216" s="18" t="s">
        <v>84</v>
      </c>
      <c r="BK216" s="181">
        <f t="shared" si="29"/>
        <v>0</v>
      </c>
      <c r="BL216" s="18" t="s">
        <v>535</v>
      </c>
      <c r="BM216" s="180" t="s">
        <v>2184</v>
      </c>
    </row>
    <row r="217" spans="1:65" s="2" customFormat="1" ht="16.5" customHeight="1">
      <c r="A217" s="33"/>
      <c r="B217" s="167"/>
      <c r="C217" s="206" t="s">
        <v>612</v>
      </c>
      <c r="D217" s="206" t="s">
        <v>199</v>
      </c>
      <c r="E217" s="207" t="s">
        <v>2185</v>
      </c>
      <c r="F217" s="208" t="s">
        <v>2186</v>
      </c>
      <c r="G217" s="209" t="s">
        <v>244</v>
      </c>
      <c r="H217" s="210">
        <v>50</v>
      </c>
      <c r="I217" s="211"/>
      <c r="J217" s="212">
        <f t="shared" si="20"/>
        <v>0</v>
      </c>
      <c r="K217" s="213"/>
      <c r="L217" s="214"/>
      <c r="M217" s="215" t="s">
        <v>1</v>
      </c>
      <c r="N217" s="216" t="s">
        <v>42</v>
      </c>
      <c r="O217" s="59"/>
      <c r="P217" s="178">
        <f t="shared" si="21"/>
        <v>0</v>
      </c>
      <c r="Q217" s="178">
        <v>1.83E-3</v>
      </c>
      <c r="R217" s="178">
        <f t="shared" si="22"/>
        <v>9.1499999999999998E-2</v>
      </c>
      <c r="S217" s="178">
        <v>0</v>
      </c>
      <c r="T217" s="179">
        <f t="shared" si="2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0" t="s">
        <v>847</v>
      </c>
      <c r="AT217" s="180" t="s">
        <v>199</v>
      </c>
      <c r="AU217" s="180" t="s">
        <v>86</v>
      </c>
      <c r="AY217" s="18" t="s">
        <v>170</v>
      </c>
      <c r="BE217" s="181">
        <f t="shared" si="24"/>
        <v>0</v>
      </c>
      <c r="BF217" s="181">
        <f t="shared" si="25"/>
        <v>0</v>
      </c>
      <c r="BG217" s="181">
        <f t="shared" si="26"/>
        <v>0</v>
      </c>
      <c r="BH217" s="181">
        <f t="shared" si="27"/>
        <v>0</v>
      </c>
      <c r="BI217" s="181">
        <f t="shared" si="28"/>
        <v>0</v>
      </c>
      <c r="BJ217" s="18" t="s">
        <v>84</v>
      </c>
      <c r="BK217" s="181">
        <f t="shared" si="29"/>
        <v>0</v>
      </c>
      <c r="BL217" s="18" t="s">
        <v>847</v>
      </c>
      <c r="BM217" s="180" t="s">
        <v>2187</v>
      </c>
    </row>
    <row r="218" spans="1:65" s="2" customFormat="1" ht="33" customHeight="1">
      <c r="A218" s="33"/>
      <c r="B218" s="167"/>
      <c r="C218" s="168" t="s">
        <v>592</v>
      </c>
      <c r="D218" s="168" t="s">
        <v>173</v>
      </c>
      <c r="E218" s="169" t="s">
        <v>2188</v>
      </c>
      <c r="F218" s="170" t="s">
        <v>2189</v>
      </c>
      <c r="G218" s="171" t="s">
        <v>244</v>
      </c>
      <c r="H218" s="172">
        <v>15</v>
      </c>
      <c r="I218" s="173"/>
      <c r="J218" s="174">
        <f t="shared" si="20"/>
        <v>0</v>
      </c>
      <c r="K218" s="175"/>
      <c r="L218" s="34"/>
      <c r="M218" s="176" t="s">
        <v>1</v>
      </c>
      <c r="N218" s="177" t="s">
        <v>42</v>
      </c>
      <c r="O218" s="59"/>
      <c r="P218" s="178">
        <f t="shared" si="21"/>
        <v>0</v>
      </c>
      <c r="Q218" s="178">
        <v>0</v>
      </c>
      <c r="R218" s="178">
        <f t="shared" si="22"/>
        <v>0</v>
      </c>
      <c r="S218" s="178">
        <v>0</v>
      </c>
      <c r="T218" s="179">
        <f t="shared" si="2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0" t="s">
        <v>273</v>
      </c>
      <c r="AT218" s="180" t="s">
        <v>173</v>
      </c>
      <c r="AU218" s="180" t="s">
        <v>86</v>
      </c>
      <c r="AY218" s="18" t="s">
        <v>170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18" t="s">
        <v>84</v>
      </c>
      <c r="BK218" s="181">
        <f t="shared" si="29"/>
        <v>0</v>
      </c>
      <c r="BL218" s="18" t="s">
        <v>273</v>
      </c>
      <c r="BM218" s="180" t="s">
        <v>2190</v>
      </c>
    </row>
    <row r="219" spans="1:65" s="2" customFormat="1" ht="16.5" customHeight="1">
      <c r="A219" s="33"/>
      <c r="B219" s="167"/>
      <c r="C219" s="206" t="s">
        <v>596</v>
      </c>
      <c r="D219" s="206" t="s">
        <v>199</v>
      </c>
      <c r="E219" s="207" t="s">
        <v>2191</v>
      </c>
      <c r="F219" s="208" t="s">
        <v>2192</v>
      </c>
      <c r="G219" s="209" t="s">
        <v>244</v>
      </c>
      <c r="H219" s="210">
        <v>15</v>
      </c>
      <c r="I219" s="211"/>
      <c r="J219" s="212">
        <f t="shared" si="20"/>
        <v>0</v>
      </c>
      <c r="K219" s="213"/>
      <c r="L219" s="214"/>
      <c r="M219" s="215" t="s">
        <v>1</v>
      </c>
      <c r="N219" s="216" t="s">
        <v>42</v>
      </c>
      <c r="O219" s="59"/>
      <c r="P219" s="178">
        <f t="shared" si="21"/>
        <v>0</v>
      </c>
      <c r="Q219" s="178">
        <v>1.57E-3</v>
      </c>
      <c r="R219" s="178">
        <f t="shared" si="22"/>
        <v>2.3550000000000001E-2</v>
      </c>
      <c r="S219" s="178">
        <v>0</v>
      </c>
      <c r="T219" s="179">
        <f t="shared" si="2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0" t="s">
        <v>847</v>
      </c>
      <c r="AT219" s="180" t="s">
        <v>199</v>
      </c>
      <c r="AU219" s="180" t="s">
        <v>86</v>
      </c>
      <c r="AY219" s="18" t="s">
        <v>170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18" t="s">
        <v>84</v>
      </c>
      <c r="BK219" s="181">
        <f t="shared" si="29"/>
        <v>0</v>
      </c>
      <c r="BL219" s="18" t="s">
        <v>847</v>
      </c>
      <c r="BM219" s="180" t="s">
        <v>2193</v>
      </c>
    </row>
    <row r="220" spans="1:65" s="14" customFormat="1" ht="20.399999999999999">
      <c r="B220" s="190"/>
      <c r="D220" s="183" t="s">
        <v>179</v>
      </c>
      <c r="E220" s="191" t="s">
        <v>1</v>
      </c>
      <c r="F220" s="192" t="s">
        <v>2194</v>
      </c>
      <c r="H220" s="193">
        <v>15</v>
      </c>
      <c r="I220" s="194"/>
      <c r="L220" s="190"/>
      <c r="M220" s="195"/>
      <c r="N220" s="196"/>
      <c r="O220" s="196"/>
      <c r="P220" s="196"/>
      <c r="Q220" s="196"/>
      <c r="R220" s="196"/>
      <c r="S220" s="196"/>
      <c r="T220" s="197"/>
      <c r="AT220" s="191" t="s">
        <v>179</v>
      </c>
      <c r="AU220" s="191" t="s">
        <v>86</v>
      </c>
      <c r="AV220" s="14" t="s">
        <v>86</v>
      </c>
      <c r="AW220" s="14" t="s">
        <v>32</v>
      </c>
      <c r="AX220" s="14" t="s">
        <v>84</v>
      </c>
      <c r="AY220" s="191" t="s">
        <v>170</v>
      </c>
    </row>
    <row r="221" spans="1:65" s="12" customFormat="1" ht="22.8" customHeight="1">
      <c r="B221" s="154"/>
      <c r="D221" s="155" t="s">
        <v>76</v>
      </c>
      <c r="E221" s="165" t="s">
        <v>2195</v>
      </c>
      <c r="F221" s="165" t="s">
        <v>2196</v>
      </c>
      <c r="I221" s="157"/>
      <c r="J221" s="166">
        <f>BK221</f>
        <v>0</v>
      </c>
      <c r="L221" s="154"/>
      <c r="M221" s="159"/>
      <c r="N221" s="160"/>
      <c r="O221" s="160"/>
      <c r="P221" s="161">
        <f>SUM(P222:P234)</f>
        <v>0</v>
      </c>
      <c r="Q221" s="160"/>
      <c r="R221" s="161">
        <f>SUM(R222:R234)</f>
        <v>7.8389199999999999</v>
      </c>
      <c r="S221" s="160"/>
      <c r="T221" s="162">
        <f>SUM(T222:T234)</f>
        <v>0</v>
      </c>
      <c r="AR221" s="155" t="s">
        <v>171</v>
      </c>
      <c r="AT221" s="163" t="s">
        <v>76</v>
      </c>
      <c r="AU221" s="163" t="s">
        <v>84</v>
      </c>
      <c r="AY221" s="155" t="s">
        <v>170</v>
      </c>
      <c r="BK221" s="164">
        <f>SUM(BK222:BK234)</f>
        <v>0</v>
      </c>
    </row>
    <row r="222" spans="1:65" s="2" customFormat="1" ht="44.25" customHeight="1">
      <c r="A222" s="33"/>
      <c r="B222" s="167"/>
      <c r="C222" s="168" t="s">
        <v>616</v>
      </c>
      <c r="D222" s="168" t="s">
        <v>173</v>
      </c>
      <c r="E222" s="169" t="s">
        <v>2197</v>
      </c>
      <c r="F222" s="170" t="s">
        <v>2198</v>
      </c>
      <c r="G222" s="171" t="s">
        <v>184</v>
      </c>
      <c r="H222" s="172">
        <v>74</v>
      </c>
      <c r="I222" s="173"/>
      <c r="J222" s="174">
        <f t="shared" ref="J222:J234" si="30">ROUND(I222*H222,2)</f>
        <v>0</v>
      </c>
      <c r="K222" s="175"/>
      <c r="L222" s="34"/>
      <c r="M222" s="176" t="s">
        <v>1</v>
      </c>
      <c r="N222" s="177" t="s">
        <v>42</v>
      </c>
      <c r="O222" s="59"/>
      <c r="P222" s="178">
        <f t="shared" ref="P222:P234" si="31">O222*H222</f>
        <v>0</v>
      </c>
      <c r="Q222" s="178">
        <v>0</v>
      </c>
      <c r="R222" s="178">
        <f t="shared" ref="R222:R234" si="32">Q222*H222</f>
        <v>0</v>
      </c>
      <c r="S222" s="178">
        <v>0</v>
      </c>
      <c r="T222" s="179">
        <f t="shared" ref="T222:T234" si="33"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0" t="s">
        <v>535</v>
      </c>
      <c r="AT222" s="180" t="s">
        <v>173</v>
      </c>
      <c r="AU222" s="180" t="s">
        <v>86</v>
      </c>
      <c r="AY222" s="18" t="s">
        <v>170</v>
      </c>
      <c r="BE222" s="181">
        <f t="shared" ref="BE222:BE234" si="34">IF(N222="základní",J222,0)</f>
        <v>0</v>
      </c>
      <c r="BF222" s="181">
        <f t="shared" ref="BF222:BF234" si="35">IF(N222="snížená",J222,0)</f>
        <v>0</v>
      </c>
      <c r="BG222" s="181">
        <f t="shared" ref="BG222:BG234" si="36">IF(N222="zákl. přenesená",J222,0)</f>
        <v>0</v>
      </c>
      <c r="BH222" s="181">
        <f t="shared" ref="BH222:BH234" si="37">IF(N222="sníž. přenesená",J222,0)</f>
        <v>0</v>
      </c>
      <c r="BI222" s="181">
        <f t="shared" ref="BI222:BI234" si="38">IF(N222="nulová",J222,0)</f>
        <v>0</v>
      </c>
      <c r="BJ222" s="18" t="s">
        <v>84</v>
      </c>
      <c r="BK222" s="181">
        <f t="shared" ref="BK222:BK234" si="39">ROUND(I222*H222,2)</f>
        <v>0</v>
      </c>
      <c r="BL222" s="18" t="s">
        <v>535</v>
      </c>
      <c r="BM222" s="180" t="s">
        <v>2199</v>
      </c>
    </row>
    <row r="223" spans="1:65" s="2" customFormat="1" ht="33" customHeight="1">
      <c r="A223" s="33"/>
      <c r="B223" s="167"/>
      <c r="C223" s="168" t="s">
        <v>622</v>
      </c>
      <c r="D223" s="168" t="s">
        <v>173</v>
      </c>
      <c r="E223" s="169" t="s">
        <v>2200</v>
      </c>
      <c r="F223" s="170" t="s">
        <v>2201</v>
      </c>
      <c r="G223" s="171" t="s">
        <v>184</v>
      </c>
      <c r="H223" s="172">
        <v>74</v>
      </c>
      <c r="I223" s="173"/>
      <c r="J223" s="174">
        <f t="shared" si="30"/>
        <v>0</v>
      </c>
      <c r="K223" s="175"/>
      <c r="L223" s="34"/>
      <c r="M223" s="176" t="s">
        <v>1</v>
      </c>
      <c r="N223" s="177" t="s">
        <v>42</v>
      </c>
      <c r="O223" s="59"/>
      <c r="P223" s="178">
        <f t="shared" si="31"/>
        <v>0</v>
      </c>
      <c r="Q223" s="178">
        <v>0</v>
      </c>
      <c r="R223" s="178">
        <f t="shared" si="32"/>
        <v>0</v>
      </c>
      <c r="S223" s="178">
        <v>0</v>
      </c>
      <c r="T223" s="179">
        <f t="shared" si="3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0" t="s">
        <v>535</v>
      </c>
      <c r="AT223" s="180" t="s">
        <v>173</v>
      </c>
      <c r="AU223" s="180" t="s">
        <v>86</v>
      </c>
      <c r="AY223" s="18" t="s">
        <v>170</v>
      </c>
      <c r="BE223" s="181">
        <f t="shared" si="34"/>
        <v>0</v>
      </c>
      <c r="BF223" s="181">
        <f t="shared" si="35"/>
        <v>0</v>
      </c>
      <c r="BG223" s="181">
        <f t="shared" si="36"/>
        <v>0</v>
      </c>
      <c r="BH223" s="181">
        <f t="shared" si="37"/>
        <v>0</v>
      </c>
      <c r="BI223" s="181">
        <f t="shared" si="38"/>
        <v>0</v>
      </c>
      <c r="BJ223" s="18" t="s">
        <v>84</v>
      </c>
      <c r="BK223" s="181">
        <f t="shared" si="39"/>
        <v>0</v>
      </c>
      <c r="BL223" s="18" t="s">
        <v>535</v>
      </c>
      <c r="BM223" s="180" t="s">
        <v>2202</v>
      </c>
    </row>
    <row r="224" spans="1:65" s="2" customFormat="1" ht="21.75" customHeight="1">
      <c r="A224" s="33"/>
      <c r="B224" s="167"/>
      <c r="C224" s="168" t="s">
        <v>627</v>
      </c>
      <c r="D224" s="168" t="s">
        <v>173</v>
      </c>
      <c r="E224" s="169" t="s">
        <v>2203</v>
      </c>
      <c r="F224" s="170" t="s">
        <v>2204</v>
      </c>
      <c r="G224" s="171" t="s">
        <v>244</v>
      </c>
      <c r="H224" s="172">
        <v>296</v>
      </c>
      <c r="I224" s="173"/>
      <c r="J224" s="174">
        <f t="shared" si="30"/>
        <v>0</v>
      </c>
      <c r="K224" s="175"/>
      <c r="L224" s="34"/>
      <c r="M224" s="176" t="s">
        <v>1</v>
      </c>
      <c r="N224" s="177" t="s">
        <v>42</v>
      </c>
      <c r="O224" s="59"/>
      <c r="P224" s="178">
        <f t="shared" si="31"/>
        <v>0</v>
      </c>
      <c r="Q224" s="178">
        <v>0</v>
      </c>
      <c r="R224" s="178">
        <f t="shared" si="32"/>
        <v>0</v>
      </c>
      <c r="S224" s="178">
        <v>0</v>
      </c>
      <c r="T224" s="179">
        <f t="shared" si="3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0" t="s">
        <v>535</v>
      </c>
      <c r="AT224" s="180" t="s">
        <v>173</v>
      </c>
      <c r="AU224" s="180" t="s">
        <v>86</v>
      </c>
      <c r="AY224" s="18" t="s">
        <v>170</v>
      </c>
      <c r="BE224" s="181">
        <f t="shared" si="34"/>
        <v>0</v>
      </c>
      <c r="BF224" s="181">
        <f t="shared" si="35"/>
        <v>0</v>
      </c>
      <c r="BG224" s="181">
        <f t="shared" si="36"/>
        <v>0</v>
      </c>
      <c r="BH224" s="181">
        <f t="shared" si="37"/>
        <v>0</v>
      </c>
      <c r="BI224" s="181">
        <f t="shared" si="38"/>
        <v>0</v>
      </c>
      <c r="BJ224" s="18" t="s">
        <v>84</v>
      </c>
      <c r="BK224" s="181">
        <f t="shared" si="39"/>
        <v>0</v>
      </c>
      <c r="BL224" s="18" t="s">
        <v>535</v>
      </c>
      <c r="BM224" s="180" t="s">
        <v>2205</v>
      </c>
    </row>
    <row r="225" spans="1:65" s="2" customFormat="1" ht="44.25" customHeight="1">
      <c r="A225" s="33"/>
      <c r="B225" s="167"/>
      <c r="C225" s="168" t="s">
        <v>631</v>
      </c>
      <c r="D225" s="168" t="s">
        <v>173</v>
      </c>
      <c r="E225" s="169" t="s">
        <v>2206</v>
      </c>
      <c r="F225" s="170" t="s">
        <v>2207</v>
      </c>
      <c r="G225" s="171" t="s">
        <v>244</v>
      </c>
      <c r="H225" s="172">
        <v>148</v>
      </c>
      <c r="I225" s="173"/>
      <c r="J225" s="174">
        <f t="shared" si="30"/>
        <v>0</v>
      </c>
      <c r="K225" s="175"/>
      <c r="L225" s="34"/>
      <c r="M225" s="176" t="s">
        <v>1</v>
      </c>
      <c r="N225" s="177" t="s">
        <v>42</v>
      </c>
      <c r="O225" s="59"/>
      <c r="P225" s="178">
        <f t="shared" si="31"/>
        <v>0</v>
      </c>
      <c r="Q225" s="178">
        <v>0</v>
      </c>
      <c r="R225" s="178">
        <f t="shared" si="32"/>
        <v>0</v>
      </c>
      <c r="S225" s="178">
        <v>0</v>
      </c>
      <c r="T225" s="179">
        <f t="shared" si="3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0" t="s">
        <v>535</v>
      </c>
      <c r="AT225" s="180" t="s">
        <v>173</v>
      </c>
      <c r="AU225" s="180" t="s">
        <v>86</v>
      </c>
      <c r="AY225" s="18" t="s">
        <v>170</v>
      </c>
      <c r="BE225" s="181">
        <f t="shared" si="34"/>
        <v>0</v>
      </c>
      <c r="BF225" s="181">
        <f t="shared" si="35"/>
        <v>0</v>
      </c>
      <c r="BG225" s="181">
        <f t="shared" si="36"/>
        <v>0</v>
      </c>
      <c r="BH225" s="181">
        <f t="shared" si="37"/>
        <v>0</v>
      </c>
      <c r="BI225" s="181">
        <f t="shared" si="38"/>
        <v>0</v>
      </c>
      <c r="BJ225" s="18" t="s">
        <v>84</v>
      </c>
      <c r="BK225" s="181">
        <f t="shared" si="39"/>
        <v>0</v>
      </c>
      <c r="BL225" s="18" t="s">
        <v>535</v>
      </c>
      <c r="BM225" s="180" t="s">
        <v>2208</v>
      </c>
    </row>
    <row r="226" spans="1:65" s="2" customFormat="1" ht="33" customHeight="1">
      <c r="A226" s="33"/>
      <c r="B226" s="167"/>
      <c r="C226" s="168" t="s">
        <v>635</v>
      </c>
      <c r="D226" s="168" t="s">
        <v>173</v>
      </c>
      <c r="E226" s="169" t="s">
        <v>2209</v>
      </c>
      <c r="F226" s="170" t="s">
        <v>2210</v>
      </c>
      <c r="G226" s="171" t="s">
        <v>244</v>
      </c>
      <c r="H226" s="172">
        <v>148</v>
      </c>
      <c r="I226" s="173"/>
      <c r="J226" s="174">
        <f t="shared" si="30"/>
        <v>0</v>
      </c>
      <c r="K226" s="175"/>
      <c r="L226" s="34"/>
      <c r="M226" s="176" t="s">
        <v>1</v>
      </c>
      <c r="N226" s="177" t="s">
        <v>42</v>
      </c>
      <c r="O226" s="59"/>
      <c r="P226" s="178">
        <f t="shared" si="31"/>
        <v>0</v>
      </c>
      <c r="Q226" s="178">
        <v>0</v>
      </c>
      <c r="R226" s="178">
        <f t="shared" si="32"/>
        <v>0</v>
      </c>
      <c r="S226" s="178">
        <v>0</v>
      </c>
      <c r="T226" s="179">
        <f t="shared" si="3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0" t="s">
        <v>535</v>
      </c>
      <c r="AT226" s="180" t="s">
        <v>173</v>
      </c>
      <c r="AU226" s="180" t="s">
        <v>86</v>
      </c>
      <c r="AY226" s="18" t="s">
        <v>170</v>
      </c>
      <c r="BE226" s="181">
        <f t="shared" si="34"/>
        <v>0</v>
      </c>
      <c r="BF226" s="181">
        <f t="shared" si="35"/>
        <v>0</v>
      </c>
      <c r="BG226" s="181">
        <f t="shared" si="36"/>
        <v>0</v>
      </c>
      <c r="BH226" s="181">
        <f t="shared" si="37"/>
        <v>0</v>
      </c>
      <c r="BI226" s="181">
        <f t="shared" si="38"/>
        <v>0</v>
      </c>
      <c r="BJ226" s="18" t="s">
        <v>84</v>
      </c>
      <c r="BK226" s="181">
        <f t="shared" si="39"/>
        <v>0</v>
      </c>
      <c r="BL226" s="18" t="s">
        <v>535</v>
      </c>
      <c r="BM226" s="180" t="s">
        <v>2211</v>
      </c>
    </row>
    <row r="227" spans="1:65" s="2" customFormat="1" ht="44.25" customHeight="1">
      <c r="A227" s="33"/>
      <c r="B227" s="167"/>
      <c r="C227" s="168" t="s">
        <v>640</v>
      </c>
      <c r="D227" s="168" t="s">
        <v>173</v>
      </c>
      <c r="E227" s="169" t="s">
        <v>2212</v>
      </c>
      <c r="F227" s="170" t="s">
        <v>2213</v>
      </c>
      <c r="G227" s="171" t="s">
        <v>244</v>
      </c>
      <c r="H227" s="172">
        <v>148</v>
      </c>
      <c r="I227" s="173"/>
      <c r="J227" s="174">
        <f t="shared" si="30"/>
        <v>0</v>
      </c>
      <c r="K227" s="175"/>
      <c r="L227" s="34"/>
      <c r="M227" s="176" t="s">
        <v>1</v>
      </c>
      <c r="N227" s="177" t="s">
        <v>42</v>
      </c>
      <c r="O227" s="59"/>
      <c r="P227" s="178">
        <f t="shared" si="31"/>
        <v>0</v>
      </c>
      <c r="Q227" s="178">
        <v>5.2639999999999999E-2</v>
      </c>
      <c r="R227" s="178">
        <f t="shared" si="32"/>
        <v>7.7907200000000003</v>
      </c>
      <c r="S227" s="178">
        <v>0</v>
      </c>
      <c r="T227" s="179">
        <f t="shared" si="3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0" t="s">
        <v>535</v>
      </c>
      <c r="AT227" s="180" t="s">
        <v>173</v>
      </c>
      <c r="AU227" s="180" t="s">
        <v>86</v>
      </c>
      <c r="AY227" s="18" t="s">
        <v>170</v>
      </c>
      <c r="BE227" s="181">
        <f t="shared" si="34"/>
        <v>0</v>
      </c>
      <c r="BF227" s="181">
        <f t="shared" si="35"/>
        <v>0</v>
      </c>
      <c r="BG227" s="181">
        <f t="shared" si="36"/>
        <v>0</v>
      </c>
      <c r="BH227" s="181">
        <f t="shared" si="37"/>
        <v>0</v>
      </c>
      <c r="BI227" s="181">
        <f t="shared" si="38"/>
        <v>0</v>
      </c>
      <c r="BJ227" s="18" t="s">
        <v>84</v>
      </c>
      <c r="BK227" s="181">
        <f t="shared" si="39"/>
        <v>0</v>
      </c>
      <c r="BL227" s="18" t="s">
        <v>535</v>
      </c>
      <c r="BM227" s="180" t="s">
        <v>2214</v>
      </c>
    </row>
    <row r="228" spans="1:65" s="2" customFormat="1" ht="21.75" customHeight="1">
      <c r="A228" s="33"/>
      <c r="B228" s="167"/>
      <c r="C228" s="168" t="s">
        <v>644</v>
      </c>
      <c r="D228" s="168" t="s">
        <v>173</v>
      </c>
      <c r="E228" s="169" t="s">
        <v>2215</v>
      </c>
      <c r="F228" s="170" t="s">
        <v>2216</v>
      </c>
      <c r="G228" s="171" t="s">
        <v>244</v>
      </c>
      <c r="H228" s="172">
        <v>148</v>
      </c>
      <c r="I228" s="173"/>
      <c r="J228" s="174">
        <f t="shared" si="30"/>
        <v>0</v>
      </c>
      <c r="K228" s="175"/>
      <c r="L228" s="34"/>
      <c r="M228" s="176" t="s">
        <v>1</v>
      </c>
      <c r="N228" s="177" t="s">
        <v>42</v>
      </c>
      <c r="O228" s="59"/>
      <c r="P228" s="178">
        <f t="shared" si="31"/>
        <v>0</v>
      </c>
      <c r="Q228" s="178">
        <v>0</v>
      </c>
      <c r="R228" s="178">
        <f t="shared" si="32"/>
        <v>0</v>
      </c>
      <c r="S228" s="178">
        <v>0</v>
      </c>
      <c r="T228" s="179">
        <f t="shared" si="3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0" t="s">
        <v>535</v>
      </c>
      <c r="AT228" s="180" t="s">
        <v>173</v>
      </c>
      <c r="AU228" s="180" t="s">
        <v>86</v>
      </c>
      <c r="AY228" s="18" t="s">
        <v>170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18" t="s">
        <v>84</v>
      </c>
      <c r="BK228" s="181">
        <f t="shared" si="39"/>
        <v>0</v>
      </c>
      <c r="BL228" s="18" t="s">
        <v>535</v>
      </c>
      <c r="BM228" s="180" t="s">
        <v>2217</v>
      </c>
    </row>
    <row r="229" spans="1:65" s="2" customFormat="1" ht="21.75" customHeight="1">
      <c r="A229" s="33"/>
      <c r="B229" s="167"/>
      <c r="C229" s="168" t="s">
        <v>649</v>
      </c>
      <c r="D229" s="168" t="s">
        <v>173</v>
      </c>
      <c r="E229" s="169" t="s">
        <v>2218</v>
      </c>
      <c r="F229" s="170" t="s">
        <v>2219</v>
      </c>
      <c r="G229" s="171" t="s">
        <v>297</v>
      </c>
      <c r="H229" s="172">
        <v>1</v>
      </c>
      <c r="I229" s="173"/>
      <c r="J229" s="174">
        <f t="shared" si="30"/>
        <v>0</v>
      </c>
      <c r="K229" s="175"/>
      <c r="L229" s="34"/>
      <c r="M229" s="176" t="s">
        <v>1</v>
      </c>
      <c r="N229" s="177" t="s">
        <v>42</v>
      </c>
      <c r="O229" s="59"/>
      <c r="P229" s="178">
        <f t="shared" si="31"/>
        <v>0</v>
      </c>
      <c r="Q229" s="178">
        <v>0</v>
      </c>
      <c r="R229" s="178">
        <f t="shared" si="32"/>
        <v>0</v>
      </c>
      <c r="S229" s="178">
        <v>0</v>
      </c>
      <c r="T229" s="179">
        <f t="shared" si="3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0" t="s">
        <v>535</v>
      </c>
      <c r="AT229" s="180" t="s">
        <v>173</v>
      </c>
      <c r="AU229" s="180" t="s">
        <v>86</v>
      </c>
      <c r="AY229" s="18" t="s">
        <v>170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18" t="s">
        <v>84</v>
      </c>
      <c r="BK229" s="181">
        <f t="shared" si="39"/>
        <v>0</v>
      </c>
      <c r="BL229" s="18" t="s">
        <v>535</v>
      </c>
      <c r="BM229" s="180" t="s">
        <v>2220</v>
      </c>
    </row>
    <row r="230" spans="1:65" s="2" customFormat="1" ht="21.75" customHeight="1">
      <c r="A230" s="33"/>
      <c r="B230" s="167"/>
      <c r="C230" s="168" t="s">
        <v>653</v>
      </c>
      <c r="D230" s="168" t="s">
        <v>173</v>
      </c>
      <c r="E230" s="169" t="s">
        <v>2221</v>
      </c>
      <c r="F230" s="170" t="s">
        <v>2222</v>
      </c>
      <c r="G230" s="171" t="s">
        <v>297</v>
      </c>
      <c r="H230" s="172">
        <v>298</v>
      </c>
      <c r="I230" s="173"/>
      <c r="J230" s="174">
        <f t="shared" si="30"/>
        <v>0</v>
      </c>
      <c r="K230" s="175"/>
      <c r="L230" s="34"/>
      <c r="M230" s="176" t="s">
        <v>1</v>
      </c>
      <c r="N230" s="177" t="s">
        <v>42</v>
      </c>
      <c r="O230" s="59"/>
      <c r="P230" s="178">
        <f t="shared" si="31"/>
        <v>0</v>
      </c>
      <c r="Q230" s="178">
        <v>0</v>
      </c>
      <c r="R230" s="178">
        <f t="shared" si="32"/>
        <v>0</v>
      </c>
      <c r="S230" s="178">
        <v>0</v>
      </c>
      <c r="T230" s="179">
        <f t="shared" si="3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0" t="s">
        <v>535</v>
      </c>
      <c r="AT230" s="180" t="s">
        <v>173</v>
      </c>
      <c r="AU230" s="180" t="s">
        <v>86</v>
      </c>
      <c r="AY230" s="18" t="s">
        <v>170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18" t="s">
        <v>84</v>
      </c>
      <c r="BK230" s="181">
        <f t="shared" si="39"/>
        <v>0</v>
      </c>
      <c r="BL230" s="18" t="s">
        <v>535</v>
      </c>
      <c r="BM230" s="180" t="s">
        <v>2223</v>
      </c>
    </row>
    <row r="231" spans="1:65" s="2" customFormat="1" ht="21.75" customHeight="1">
      <c r="A231" s="33"/>
      <c r="B231" s="167"/>
      <c r="C231" s="168" t="s">
        <v>657</v>
      </c>
      <c r="D231" s="168" t="s">
        <v>173</v>
      </c>
      <c r="E231" s="169" t="s">
        <v>2224</v>
      </c>
      <c r="F231" s="170" t="s">
        <v>2225</v>
      </c>
      <c r="G231" s="171" t="s">
        <v>244</v>
      </c>
      <c r="H231" s="172">
        <v>180</v>
      </c>
      <c r="I231" s="173"/>
      <c r="J231" s="174">
        <f t="shared" si="30"/>
        <v>0</v>
      </c>
      <c r="K231" s="175"/>
      <c r="L231" s="34"/>
      <c r="M231" s="176" t="s">
        <v>1</v>
      </c>
      <c r="N231" s="177" t="s">
        <v>42</v>
      </c>
      <c r="O231" s="59"/>
      <c r="P231" s="178">
        <f t="shared" si="31"/>
        <v>0</v>
      </c>
      <c r="Q231" s="178">
        <v>0</v>
      </c>
      <c r="R231" s="178">
        <f t="shared" si="32"/>
        <v>0</v>
      </c>
      <c r="S231" s="178">
        <v>0</v>
      </c>
      <c r="T231" s="179">
        <f t="shared" si="3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0" t="s">
        <v>535</v>
      </c>
      <c r="AT231" s="180" t="s">
        <v>173</v>
      </c>
      <c r="AU231" s="180" t="s">
        <v>86</v>
      </c>
      <c r="AY231" s="18" t="s">
        <v>170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18" t="s">
        <v>84</v>
      </c>
      <c r="BK231" s="181">
        <f t="shared" si="39"/>
        <v>0</v>
      </c>
      <c r="BL231" s="18" t="s">
        <v>535</v>
      </c>
      <c r="BM231" s="180" t="s">
        <v>2226</v>
      </c>
    </row>
    <row r="232" spans="1:65" s="2" customFormat="1" ht="33" customHeight="1">
      <c r="A232" s="33"/>
      <c r="B232" s="167"/>
      <c r="C232" s="168" t="s">
        <v>661</v>
      </c>
      <c r="D232" s="168" t="s">
        <v>173</v>
      </c>
      <c r="E232" s="169" t="s">
        <v>2227</v>
      </c>
      <c r="F232" s="170" t="s">
        <v>2228</v>
      </c>
      <c r="G232" s="171" t="s">
        <v>244</v>
      </c>
      <c r="H232" s="172">
        <v>250</v>
      </c>
      <c r="I232" s="173"/>
      <c r="J232" s="174">
        <f t="shared" si="30"/>
        <v>0</v>
      </c>
      <c r="K232" s="175"/>
      <c r="L232" s="34"/>
      <c r="M232" s="176" t="s">
        <v>1</v>
      </c>
      <c r="N232" s="177" t="s">
        <v>42</v>
      </c>
      <c r="O232" s="59"/>
      <c r="P232" s="178">
        <f t="shared" si="31"/>
        <v>0</v>
      </c>
      <c r="Q232" s="178">
        <v>0</v>
      </c>
      <c r="R232" s="178">
        <f t="shared" si="32"/>
        <v>0</v>
      </c>
      <c r="S232" s="178">
        <v>0</v>
      </c>
      <c r="T232" s="179">
        <f t="shared" si="3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0" t="s">
        <v>535</v>
      </c>
      <c r="AT232" s="180" t="s">
        <v>173</v>
      </c>
      <c r="AU232" s="180" t="s">
        <v>86</v>
      </c>
      <c r="AY232" s="18" t="s">
        <v>170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18" t="s">
        <v>84</v>
      </c>
      <c r="BK232" s="181">
        <f t="shared" si="39"/>
        <v>0</v>
      </c>
      <c r="BL232" s="18" t="s">
        <v>535</v>
      </c>
      <c r="BM232" s="180" t="s">
        <v>2229</v>
      </c>
    </row>
    <row r="233" spans="1:65" s="2" customFormat="1" ht="21.75" customHeight="1">
      <c r="A233" s="33"/>
      <c r="B233" s="167"/>
      <c r="C233" s="168" t="s">
        <v>665</v>
      </c>
      <c r="D233" s="168" t="s">
        <v>173</v>
      </c>
      <c r="E233" s="169" t="s">
        <v>2230</v>
      </c>
      <c r="F233" s="170" t="s">
        <v>2231</v>
      </c>
      <c r="G233" s="171" t="s">
        <v>184</v>
      </c>
      <c r="H233" s="172">
        <v>20</v>
      </c>
      <c r="I233" s="173"/>
      <c r="J233" s="174">
        <f t="shared" si="30"/>
        <v>0</v>
      </c>
      <c r="K233" s="175"/>
      <c r="L233" s="34"/>
      <c r="M233" s="176" t="s">
        <v>1</v>
      </c>
      <c r="N233" s="177" t="s">
        <v>42</v>
      </c>
      <c r="O233" s="59"/>
      <c r="P233" s="178">
        <f t="shared" si="31"/>
        <v>0</v>
      </c>
      <c r="Q233" s="178">
        <v>0</v>
      </c>
      <c r="R233" s="178">
        <f t="shared" si="32"/>
        <v>0</v>
      </c>
      <c r="S233" s="178">
        <v>0</v>
      </c>
      <c r="T233" s="179">
        <f t="shared" si="3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0" t="s">
        <v>535</v>
      </c>
      <c r="AT233" s="180" t="s">
        <v>173</v>
      </c>
      <c r="AU233" s="180" t="s">
        <v>86</v>
      </c>
      <c r="AY233" s="18" t="s">
        <v>170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18" t="s">
        <v>84</v>
      </c>
      <c r="BK233" s="181">
        <f t="shared" si="39"/>
        <v>0</v>
      </c>
      <c r="BL233" s="18" t="s">
        <v>535</v>
      </c>
      <c r="BM233" s="180" t="s">
        <v>2232</v>
      </c>
    </row>
    <row r="234" spans="1:65" s="2" customFormat="1" ht="16.5" customHeight="1">
      <c r="A234" s="33"/>
      <c r="B234" s="167"/>
      <c r="C234" s="168" t="s">
        <v>669</v>
      </c>
      <c r="D234" s="168" t="s">
        <v>173</v>
      </c>
      <c r="E234" s="169" t="s">
        <v>2233</v>
      </c>
      <c r="F234" s="170" t="s">
        <v>2234</v>
      </c>
      <c r="G234" s="171" t="s">
        <v>297</v>
      </c>
      <c r="H234" s="172">
        <v>20</v>
      </c>
      <c r="I234" s="173"/>
      <c r="J234" s="174">
        <f t="shared" si="30"/>
        <v>0</v>
      </c>
      <c r="K234" s="175"/>
      <c r="L234" s="34"/>
      <c r="M234" s="225" t="s">
        <v>1</v>
      </c>
      <c r="N234" s="226" t="s">
        <v>42</v>
      </c>
      <c r="O234" s="227"/>
      <c r="P234" s="228">
        <f t="shared" si="31"/>
        <v>0</v>
      </c>
      <c r="Q234" s="228">
        <v>2.4099999999999998E-3</v>
      </c>
      <c r="R234" s="228">
        <f t="shared" si="32"/>
        <v>4.8199999999999993E-2</v>
      </c>
      <c r="S234" s="228">
        <v>0</v>
      </c>
      <c r="T234" s="229">
        <f t="shared" si="3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0" t="s">
        <v>535</v>
      </c>
      <c r="AT234" s="180" t="s">
        <v>173</v>
      </c>
      <c r="AU234" s="180" t="s">
        <v>86</v>
      </c>
      <c r="AY234" s="18" t="s">
        <v>170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18" t="s">
        <v>84</v>
      </c>
      <c r="BK234" s="181">
        <f t="shared" si="39"/>
        <v>0</v>
      </c>
      <c r="BL234" s="18" t="s">
        <v>535</v>
      </c>
      <c r="BM234" s="180" t="s">
        <v>2235</v>
      </c>
    </row>
    <row r="235" spans="1:65" s="2" customFormat="1" ht="6.9" customHeight="1">
      <c r="A235" s="33"/>
      <c r="B235" s="48"/>
      <c r="C235" s="49"/>
      <c r="D235" s="49"/>
      <c r="E235" s="49"/>
      <c r="F235" s="49"/>
      <c r="G235" s="49"/>
      <c r="H235" s="49"/>
      <c r="I235" s="126"/>
      <c r="J235" s="49"/>
      <c r="K235" s="49"/>
      <c r="L235" s="34"/>
      <c r="M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</row>
  </sheetData>
  <autoFilter ref="C128:K234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09" workbookViewId="0">
      <selection activeCell="I126" sqref="I12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106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127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2236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ROUND((SUM(BE122:BE125)),  2)</f>
        <v>0</v>
      </c>
      <c r="G35" s="33"/>
      <c r="H35" s="33"/>
      <c r="I35" s="113">
        <v>0.21</v>
      </c>
      <c r="J35" s="112">
        <f>ROUND(((SUM(BE122:BE125))*I35),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ROUND((SUM(BF122:BF125)),  2)</f>
        <v>0</v>
      </c>
      <c r="G36" s="33"/>
      <c r="H36" s="33"/>
      <c r="I36" s="113">
        <v>0.15</v>
      </c>
      <c r="J36" s="112">
        <f>ROUND(((SUM(BF122:BF125))*I36),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ROUND((SUM(BG122:BG125)),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ROUND((SUM(BH122:BH125)),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ROUND((SUM(BI122:BI125)),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127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A.6 - Elektro - slaboproud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141</v>
      </c>
      <c r="E99" s="134"/>
      <c r="F99" s="134"/>
      <c r="G99" s="134"/>
      <c r="H99" s="134"/>
      <c r="I99" s="135"/>
      <c r="J99" s="136">
        <f>J123</f>
        <v>0</v>
      </c>
      <c r="L99" s="132"/>
    </row>
    <row r="100" spans="1:47" s="10" customFormat="1" ht="19.95" customHeight="1">
      <c r="B100" s="137"/>
      <c r="D100" s="138" t="s">
        <v>2237</v>
      </c>
      <c r="E100" s="139"/>
      <c r="F100" s="139"/>
      <c r="G100" s="139"/>
      <c r="H100" s="139"/>
      <c r="I100" s="140"/>
      <c r="J100" s="141">
        <f>J124</f>
        <v>0</v>
      </c>
      <c r="L100" s="137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102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" customHeight="1">
      <c r="A102" s="33"/>
      <c r="B102" s="48"/>
      <c r="C102" s="49"/>
      <c r="D102" s="49"/>
      <c r="E102" s="49"/>
      <c r="F102" s="49"/>
      <c r="G102" s="49"/>
      <c r="H102" s="49"/>
      <c r="I102" s="126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" customHeight="1">
      <c r="A106" s="33"/>
      <c r="B106" s="50"/>
      <c r="C106" s="51"/>
      <c r="D106" s="51"/>
      <c r="E106" s="51"/>
      <c r="F106" s="51"/>
      <c r="G106" s="51"/>
      <c r="H106" s="51"/>
      <c r="I106" s="127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" customHeight="1">
      <c r="A107" s="33"/>
      <c r="B107" s="34"/>
      <c r="C107" s="22" t="s">
        <v>155</v>
      </c>
      <c r="D107" s="33"/>
      <c r="E107" s="33"/>
      <c r="F107" s="33"/>
      <c r="G107" s="33"/>
      <c r="H107" s="33"/>
      <c r="I107" s="102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" customHeight="1">
      <c r="A108" s="33"/>
      <c r="B108" s="34"/>
      <c r="C108" s="33"/>
      <c r="D108" s="33"/>
      <c r="E108" s="33"/>
      <c r="F108" s="33"/>
      <c r="G108" s="33"/>
      <c r="H108" s="33"/>
      <c r="I108" s="102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3.25" customHeight="1">
      <c r="A110" s="33"/>
      <c r="B110" s="34"/>
      <c r="C110" s="33"/>
      <c r="D110" s="33"/>
      <c r="E110" s="279" t="str">
        <f>E7</f>
        <v>Nástavba a udržovací práce na objektu Městské policie Prahy 8 - AKTUALIZCE</v>
      </c>
      <c r="F110" s="280"/>
      <c r="G110" s="280"/>
      <c r="H110" s="280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126</v>
      </c>
      <c r="I111" s="99"/>
      <c r="L111" s="21"/>
    </row>
    <row r="112" spans="1:47" s="2" customFormat="1" ht="16.5" customHeight="1">
      <c r="A112" s="33"/>
      <c r="B112" s="34"/>
      <c r="C112" s="33"/>
      <c r="D112" s="33"/>
      <c r="E112" s="279" t="s">
        <v>127</v>
      </c>
      <c r="F112" s="281"/>
      <c r="G112" s="281"/>
      <c r="H112" s="281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128</v>
      </c>
      <c r="D113" s="33"/>
      <c r="E113" s="33"/>
      <c r="F113" s="33"/>
      <c r="G113" s="33"/>
      <c r="H113" s="33"/>
      <c r="I113" s="102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1" t="str">
        <f>E11</f>
        <v>A.6 - Elektro - slaboproud</v>
      </c>
      <c r="F114" s="281"/>
      <c r="G114" s="281"/>
      <c r="H114" s="281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>Balabánova 1273/2, Praha-Kobylisy</v>
      </c>
      <c r="G116" s="33"/>
      <c r="H116" s="33"/>
      <c r="I116" s="103" t="s">
        <v>22</v>
      </c>
      <c r="J116" s="56" t="str">
        <f>IF(J14="","",J14)</f>
        <v>26. 8. 2020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65" customHeight="1">
      <c r="A118" s="33"/>
      <c r="B118" s="34"/>
      <c r="C118" s="28" t="s">
        <v>24</v>
      </c>
      <c r="D118" s="33"/>
      <c r="E118" s="33"/>
      <c r="F118" s="26" t="str">
        <f>E17</f>
        <v>Městská část Praha 8, Zenklova 1/35</v>
      </c>
      <c r="G118" s="33"/>
      <c r="H118" s="33"/>
      <c r="I118" s="103" t="s">
        <v>30</v>
      </c>
      <c r="J118" s="31" t="str">
        <f>E23</f>
        <v>ZOAA s.r.o, Hošťálkova 637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28</v>
      </c>
      <c r="D119" s="33"/>
      <c r="E119" s="33"/>
      <c r="F119" s="26" t="str">
        <f>IF(E20="","",E20)</f>
        <v>Vyplň údaj</v>
      </c>
      <c r="G119" s="33"/>
      <c r="H119" s="33"/>
      <c r="I119" s="103" t="s">
        <v>33</v>
      </c>
      <c r="J119" s="31" t="str">
        <f>E26</f>
        <v>Lenka Jandová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42"/>
      <c r="B121" s="143"/>
      <c r="C121" s="144" t="s">
        <v>156</v>
      </c>
      <c r="D121" s="145" t="s">
        <v>62</v>
      </c>
      <c r="E121" s="145" t="s">
        <v>58</v>
      </c>
      <c r="F121" s="145" t="s">
        <v>59</v>
      </c>
      <c r="G121" s="145" t="s">
        <v>157</v>
      </c>
      <c r="H121" s="145" t="s">
        <v>158</v>
      </c>
      <c r="I121" s="146" t="s">
        <v>159</v>
      </c>
      <c r="J121" s="147" t="s">
        <v>132</v>
      </c>
      <c r="K121" s="148" t="s">
        <v>160</v>
      </c>
      <c r="L121" s="149"/>
      <c r="M121" s="63" t="s">
        <v>1</v>
      </c>
      <c r="N121" s="64" t="s">
        <v>41</v>
      </c>
      <c r="O121" s="64" t="s">
        <v>161</v>
      </c>
      <c r="P121" s="64" t="s">
        <v>162</v>
      </c>
      <c r="Q121" s="64" t="s">
        <v>163</v>
      </c>
      <c r="R121" s="64" t="s">
        <v>164</v>
      </c>
      <c r="S121" s="64" t="s">
        <v>165</v>
      </c>
      <c r="T121" s="65" t="s">
        <v>166</v>
      </c>
      <c r="U121" s="142"/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/>
    </row>
    <row r="122" spans="1:65" s="2" customFormat="1" ht="22.8" customHeight="1">
      <c r="A122" s="33"/>
      <c r="B122" s="34"/>
      <c r="C122" s="70" t="s">
        <v>167</v>
      </c>
      <c r="D122" s="33"/>
      <c r="E122" s="33"/>
      <c r="F122" s="33"/>
      <c r="G122" s="33"/>
      <c r="H122" s="33"/>
      <c r="I122" s="102"/>
      <c r="J122" s="150">
        <f>BK122</f>
        <v>0</v>
      </c>
      <c r="K122" s="33"/>
      <c r="L122" s="34"/>
      <c r="M122" s="66"/>
      <c r="N122" s="57"/>
      <c r="O122" s="67"/>
      <c r="P122" s="151">
        <f>P123</f>
        <v>0</v>
      </c>
      <c r="Q122" s="67"/>
      <c r="R122" s="151">
        <f>R123</f>
        <v>0</v>
      </c>
      <c r="S122" s="67"/>
      <c r="T122" s="152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76</v>
      </c>
      <c r="AU122" s="18" t="s">
        <v>134</v>
      </c>
      <c r="BK122" s="153">
        <f>BK123</f>
        <v>0</v>
      </c>
    </row>
    <row r="123" spans="1:65" s="12" customFormat="1" ht="25.95" customHeight="1">
      <c r="B123" s="154"/>
      <c r="D123" s="155" t="s">
        <v>76</v>
      </c>
      <c r="E123" s="156" t="s">
        <v>486</v>
      </c>
      <c r="F123" s="156" t="s">
        <v>487</v>
      </c>
      <c r="I123" s="157"/>
      <c r="J123" s="158">
        <f>BK123</f>
        <v>0</v>
      </c>
      <c r="L123" s="154"/>
      <c r="M123" s="159"/>
      <c r="N123" s="160"/>
      <c r="O123" s="160"/>
      <c r="P123" s="161">
        <f>P124</f>
        <v>0</v>
      </c>
      <c r="Q123" s="160"/>
      <c r="R123" s="161">
        <f>R124</f>
        <v>0</v>
      </c>
      <c r="S123" s="160"/>
      <c r="T123" s="162">
        <f>T124</f>
        <v>0</v>
      </c>
      <c r="AR123" s="155" t="s">
        <v>86</v>
      </c>
      <c r="AT123" s="163" t="s">
        <v>76</v>
      </c>
      <c r="AU123" s="163" t="s">
        <v>77</v>
      </c>
      <c r="AY123" s="155" t="s">
        <v>170</v>
      </c>
      <c r="BK123" s="164">
        <f>BK124</f>
        <v>0</v>
      </c>
    </row>
    <row r="124" spans="1:65" s="12" customFormat="1" ht="22.8" customHeight="1">
      <c r="B124" s="154"/>
      <c r="D124" s="155" t="s">
        <v>76</v>
      </c>
      <c r="E124" s="165" t="s">
        <v>2238</v>
      </c>
      <c r="F124" s="165" t="s">
        <v>2239</v>
      </c>
      <c r="I124" s="157"/>
      <c r="J124" s="166">
        <f>BK124</f>
        <v>0</v>
      </c>
      <c r="L124" s="154"/>
      <c r="M124" s="159"/>
      <c r="N124" s="160"/>
      <c r="O124" s="160"/>
      <c r="P124" s="161">
        <f>P125</f>
        <v>0</v>
      </c>
      <c r="Q124" s="160"/>
      <c r="R124" s="161">
        <f>R125</f>
        <v>0</v>
      </c>
      <c r="S124" s="160"/>
      <c r="T124" s="162">
        <f>T125</f>
        <v>0</v>
      </c>
      <c r="AR124" s="155" t="s">
        <v>86</v>
      </c>
      <c r="AT124" s="163" t="s">
        <v>76</v>
      </c>
      <c r="AU124" s="163" t="s">
        <v>84</v>
      </c>
      <c r="AY124" s="155" t="s">
        <v>170</v>
      </c>
      <c r="BK124" s="164">
        <f>BK125</f>
        <v>0</v>
      </c>
    </row>
    <row r="125" spans="1:65" s="2" customFormat="1" ht="16.5" customHeight="1">
      <c r="A125" s="33"/>
      <c r="B125" s="167"/>
      <c r="C125" s="168" t="s">
        <v>84</v>
      </c>
      <c r="D125" s="168" t="s">
        <v>173</v>
      </c>
      <c r="E125" s="169" t="s">
        <v>2240</v>
      </c>
      <c r="F125" s="170" t="s">
        <v>2241</v>
      </c>
      <c r="G125" s="171" t="s">
        <v>705</v>
      </c>
      <c r="H125" s="172">
        <v>1</v>
      </c>
      <c r="I125" s="173">
        <f>SUM(Slabobroud!I28)</f>
        <v>0</v>
      </c>
      <c r="J125" s="174">
        <f>ROUND(I125*H125,2)</f>
        <v>0</v>
      </c>
      <c r="K125" s="175"/>
      <c r="L125" s="34"/>
      <c r="M125" s="225" t="s">
        <v>1</v>
      </c>
      <c r="N125" s="226" t="s">
        <v>42</v>
      </c>
      <c r="O125" s="227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0" t="s">
        <v>273</v>
      </c>
      <c r="AT125" s="180" t="s">
        <v>173</v>
      </c>
      <c r="AU125" s="180" t="s">
        <v>86</v>
      </c>
      <c r="AY125" s="18" t="s">
        <v>170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8" t="s">
        <v>84</v>
      </c>
      <c r="BK125" s="181">
        <f>ROUND(I125*H125,2)</f>
        <v>0</v>
      </c>
      <c r="BL125" s="18" t="s">
        <v>273</v>
      </c>
      <c r="BM125" s="180" t="s">
        <v>2242</v>
      </c>
    </row>
    <row r="126" spans="1:65" s="2" customFormat="1" ht="6.9" customHeight="1">
      <c r="A126" s="33"/>
      <c r="B126" s="48"/>
      <c r="C126" s="49"/>
      <c r="D126" s="49"/>
      <c r="E126" s="49"/>
      <c r="F126" s="49"/>
      <c r="G126" s="49"/>
      <c r="H126" s="49"/>
      <c r="I126" s="126"/>
      <c r="J126" s="49"/>
      <c r="K126" s="49"/>
      <c r="L126" s="34"/>
      <c r="M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</sheetData>
  <autoFilter ref="C121:K12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5"/>
  <sheetViews>
    <sheetView view="pageBreakPreview" topLeftCell="A19" zoomScaleNormal="100" zoomScaleSheetLayoutView="100" workbookViewId="0">
      <selection activeCell="H25" sqref="H24:H25"/>
    </sheetView>
  </sheetViews>
  <sheetFormatPr defaultColWidth="23.85546875" defaultRowHeight="11.4"/>
  <cols>
    <col min="1" max="1" width="23.140625" style="372" bestFit="1" customWidth="1"/>
    <col min="2" max="2" width="6.85546875" style="373" customWidth="1"/>
    <col min="3" max="3" width="7.28515625" style="371" customWidth="1"/>
    <col min="4" max="4" width="15" style="320" bestFit="1" customWidth="1"/>
    <col min="5" max="5" width="41.5703125" style="374" bestFit="1" customWidth="1"/>
    <col min="6" max="6" width="70.140625" style="374" customWidth="1"/>
    <col min="7" max="7" width="6.5703125" style="374" bestFit="1" customWidth="1"/>
    <col min="8" max="9" width="23.85546875" style="304" customWidth="1"/>
    <col min="10" max="256" width="23.85546875" style="304"/>
    <col min="257" max="257" width="23.140625" style="304" bestFit="1" customWidth="1"/>
    <col min="258" max="258" width="6.85546875" style="304" customWidth="1"/>
    <col min="259" max="259" width="7.28515625" style="304" customWidth="1"/>
    <col min="260" max="260" width="15" style="304" bestFit="1" customWidth="1"/>
    <col min="261" max="261" width="41.5703125" style="304" bestFit="1" customWidth="1"/>
    <col min="262" max="262" width="70.140625" style="304" customWidth="1"/>
    <col min="263" max="263" width="6.5703125" style="304" bestFit="1" customWidth="1"/>
    <col min="264" max="265" width="23.85546875" style="304" customWidth="1"/>
    <col min="266" max="512" width="23.85546875" style="304"/>
    <col min="513" max="513" width="23.140625" style="304" bestFit="1" customWidth="1"/>
    <col min="514" max="514" width="6.85546875" style="304" customWidth="1"/>
    <col min="515" max="515" width="7.28515625" style="304" customWidth="1"/>
    <col min="516" max="516" width="15" style="304" bestFit="1" customWidth="1"/>
    <col min="517" max="517" width="41.5703125" style="304" bestFit="1" customWidth="1"/>
    <col min="518" max="518" width="70.140625" style="304" customWidth="1"/>
    <col min="519" max="519" width="6.5703125" style="304" bestFit="1" customWidth="1"/>
    <col min="520" max="521" width="23.85546875" style="304" customWidth="1"/>
    <col min="522" max="768" width="23.85546875" style="304"/>
    <col min="769" max="769" width="23.140625" style="304" bestFit="1" customWidth="1"/>
    <col min="770" max="770" width="6.85546875" style="304" customWidth="1"/>
    <col min="771" max="771" width="7.28515625" style="304" customWidth="1"/>
    <col min="772" max="772" width="15" style="304" bestFit="1" customWidth="1"/>
    <col min="773" max="773" width="41.5703125" style="304" bestFit="1" customWidth="1"/>
    <col min="774" max="774" width="70.140625" style="304" customWidth="1"/>
    <col min="775" max="775" width="6.5703125" style="304" bestFit="1" customWidth="1"/>
    <col min="776" max="777" width="23.85546875" style="304" customWidth="1"/>
    <col min="778" max="1024" width="23.85546875" style="304"/>
    <col min="1025" max="1025" width="23.140625" style="304" bestFit="1" customWidth="1"/>
    <col min="1026" max="1026" width="6.85546875" style="304" customWidth="1"/>
    <col min="1027" max="1027" width="7.28515625" style="304" customWidth="1"/>
    <col min="1028" max="1028" width="15" style="304" bestFit="1" customWidth="1"/>
    <col min="1029" max="1029" width="41.5703125" style="304" bestFit="1" customWidth="1"/>
    <col min="1030" max="1030" width="70.140625" style="304" customWidth="1"/>
    <col min="1031" max="1031" width="6.5703125" style="304" bestFit="1" customWidth="1"/>
    <col min="1032" max="1033" width="23.85546875" style="304" customWidth="1"/>
    <col min="1034" max="1280" width="23.85546875" style="304"/>
    <col min="1281" max="1281" width="23.140625" style="304" bestFit="1" customWidth="1"/>
    <col min="1282" max="1282" width="6.85546875" style="304" customWidth="1"/>
    <col min="1283" max="1283" width="7.28515625" style="304" customWidth="1"/>
    <col min="1284" max="1284" width="15" style="304" bestFit="1" customWidth="1"/>
    <col min="1285" max="1285" width="41.5703125" style="304" bestFit="1" customWidth="1"/>
    <col min="1286" max="1286" width="70.140625" style="304" customWidth="1"/>
    <col min="1287" max="1287" width="6.5703125" style="304" bestFit="1" customWidth="1"/>
    <col min="1288" max="1289" width="23.85546875" style="304" customWidth="1"/>
    <col min="1290" max="1536" width="23.85546875" style="304"/>
    <col min="1537" max="1537" width="23.140625" style="304" bestFit="1" customWidth="1"/>
    <col min="1538" max="1538" width="6.85546875" style="304" customWidth="1"/>
    <col min="1539" max="1539" width="7.28515625" style="304" customWidth="1"/>
    <col min="1540" max="1540" width="15" style="304" bestFit="1" customWidth="1"/>
    <col min="1541" max="1541" width="41.5703125" style="304" bestFit="1" customWidth="1"/>
    <col min="1542" max="1542" width="70.140625" style="304" customWidth="1"/>
    <col min="1543" max="1543" width="6.5703125" style="304" bestFit="1" customWidth="1"/>
    <col min="1544" max="1545" width="23.85546875" style="304" customWidth="1"/>
    <col min="1546" max="1792" width="23.85546875" style="304"/>
    <col min="1793" max="1793" width="23.140625" style="304" bestFit="1" customWidth="1"/>
    <col min="1794" max="1794" width="6.85546875" style="304" customWidth="1"/>
    <col min="1795" max="1795" width="7.28515625" style="304" customWidth="1"/>
    <col min="1796" max="1796" width="15" style="304" bestFit="1" customWidth="1"/>
    <col min="1797" max="1797" width="41.5703125" style="304" bestFit="1" customWidth="1"/>
    <col min="1798" max="1798" width="70.140625" style="304" customWidth="1"/>
    <col min="1799" max="1799" width="6.5703125" style="304" bestFit="1" customWidth="1"/>
    <col min="1800" max="1801" width="23.85546875" style="304" customWidth="1"/>
    <col min="1802" max="2048" width="23.85546875" style="304"/>
    <col min="2049" max="2049" width="23.140625" style="304" bestFit="1" customWidth="1"/>
    <col min="2050" max="2050" width="6.85546875" style="304" customWidth="1"/>
    <col min="2051" max="2051" width="7.28515625" style="304" customWidth="1"/>
    <col min="2052" max="2052" width="15" style="304" bestFit="1" customWidth="1"/>
    <col min="2053" max="2053" width="41.5703125" style="304" bestFit="1" customWidth="1"/>
    <col min="2054" max="2054" width="70.140625" style="304" customWidth="1"/>
    <col min="2055" max="2055" width="6.5703125" style="304" bestFit="1" customWidth="1"/>
    <col min="2056" max="2057" width="23.85546875" style="304" customWidth="1"/>
    <col min="2058" max="2304" width="23.85546875" style="304"/>
    <col min="2305" max="2305" width="23.140625" style="304" bestFit="1" customWidth="1"/>
    <col min="2306" max="2306" width="6.85546875" style="304" customWidth="1"/>
    <col min="2307" max="2307" width="7.28515625" style="304" customWidth="1"/>
    <col min="2308" max="2308" width="15" style="304" bestFit="1" customWidth="1"/>
    <col min="2309" max="2309" width="41.5703125" style="304" bestFit="1" customWidth="1"/>
    <col min="2310" max="2310" width="70.140625" style="304" customWidth="1"/>
    <col min="2311" max="2311" width="6.5703125" style="304" bestFit="1" customWidth="1"/>
    <col min="2312" max="2313" width="23.85546875" style="304" customWidth="1"/>
    <col min="2314" max="2560" width="23.85546875" style="304"/>
    <col min="2561" max="2561" width="23.140625" style="304" bestFit="1" customWidth="1"/>
    <col min="2562" max="2562" width="6.85546875" style="304" customWidth="1"/>
    <col min="2563" max="2563" width="7.28515625" style="304" customWidth="1"/>
    <col min="2564" max="2564" width="15" style="304" bestFit="1" customWidth="1"/>
    <col min="2565" max="2565" width="41.5703125" style="304" bestFit="1" customWidth="1"/>
    <col min="2566" max="2566" width="70.140625" style="304" customWidth="1"/>
    <col min="2567" max="2567" width="6.5703125" style="304" bestFit="1" customWidth="1"/>
    <col min="2568" max="2569" width="23.85546875" style="304" customWidth="1"/>
    <col min="2570" max="2816" width="23.85546875" style="304"/>
    <col min="2817" max="2817" width="23.140625" style="304" bestFit="1" customWidth="1"/>
    <col min="2818" max="2818" width="6.85546875" style="304" customWidth="1"/>
    <col min="2819" max="2819" width="7.28515625" style="304" customWidth="1"/>
    <col min="2820" max="2820" width="15" style="304" bestFit="1" customWidth="1"/>
    <col min="2821" max="2821" width="41.5703125" style="304" bestFit="1" customWidth="1"/>
    <col min="2822" max="2822" width="70.140625" style="304" customWidth="1"/>
    <col min="2823" max="2823" width="6.5703125" style="304" bestFit="1" customWidth="1"/>
    <col min="2824" max="2825" width="23.85546875" style="304" customWidth="1"/>
    <col min="2826" max="3072" width="23.85546875" style="304"/>
    <col min="3073" max="3073" width="23.140625" style="304" bestFit="1" customWidth="1"/>
    <col min="3074" max="3074" width="6.85546875" style="304" customWidth="1"/>
    <col min="3075" max="3075" width="7.28515625" style="304" customWidth="1"/>
    <col min="3076" max="3076" width="15" style="304" bestFit="1" customWidth="1"/>
    <col min="3077" max="3077" width="41.5703125" style="304" bestFit="1" customWidth="1"/>
    <col min="3078" max="3078" width="70.140625" style="304" customWidth="1"/>
    <col min="3079" max="3079" width="6.5703125" style="304" bestFit="1" customWidth="1"/>
    <col min="3080" max="3081" width="23.85546875" style="304" customWidth="1"/>
    <col min="3082" max="3328" width="23.85546875" style="304"/>
    <col min="3329" max="3329" width="23.140625" style="304" bestFit="1" customWidth="1"/>
    <col min="3330" max="3330" width="6.85546875" style="304" customWidth="1"/>
    <col min="3331" max="3331" width="7.28515625" style="304" customWidth="1"/>
    <col min="3332" max="3332" width="15" style="304" bestFit="1" customWidth="1"/>
    <col min="3333" max="3333" width="41.5703125" style="304" bestFit="1" customWidth="1"/>
    <col min="3334" max="3334" width="70.140625" style="304" customWidth="1"/>
    <col min="3335" max="3335" width="6.5703125" style="304" bestFit="1" customWidth="1"/>
    <col min="3336" max="3337" width="23.85546875" style="304" customWidth="1"/>
    <col min="3338" max="3584" width="23.85546875" style="304"/>
    <col min="3585" max="3585" width="23.140625" style="304" bestFit="1" customWidth="1"/>
    <col min="3586" max="3586" width="6.85546875" style="304" customWidth="1"/>
    <col min="3587" max="3587" width="7.28515625" style="304" customWidth="1"/>
    <col min="3588" max="3588" width="15" style="304" bestFit="1" customWidth="1"/>
    <col min="3589" max="3589" width="41.5703125" style="304" bestFit="1" customWidth="1"/>
    <col min="3590" max="3590" width="70.140625" style="304" customWidth="1"/>
    <col min="3591" max="3591" width="6.5703125" style="304" bestFit="1" customWidth="1"/>
    <col min="3592" max="3593" width="23.85546875" style="304" customWidth="1"/>
    <col min="3594" max="3840" width="23.85546875" style="304"/>
    <col min="3841" max="3841" width="23.140625" style="304" bestFit="1" customWidth="1"/>
    <col min="3842" max="3842" width="6.85546875" style="304" customWidth="1"/>
    <col min="3843" max="3843" width="7.28515625" style="304" customWidth="1"/>
    <col min="3844" max="3844" width="15" style="304" bestFit="1" customWidth="1"/>
    <col min="3845" max="3845" width="41.5703125" style="304" bestFit="1" customWidth="1"/>
    <col min="3846" max="3846" width="70.140625" style="304" customWidth="1"/>
    <col min="3847" max="3847" width="6.5703125" style="304" bestFit="1" customWidth="1"/>
    <col min="3848" max="3849" width="23.85546875" style="304" customWidth="1"/>
    <col min="3850" max="4096" width="23.85546875" style="304"/>
    <col min="4097" max="4097" width="23.140625" style="304" bestFit="1" customWidth="1"/>
    <col min="4098" max="4098" width="6.85546875" style="304" customWidth="1"/>
    <col min="4099" max="4099" width="7.28515625" style="304" customWidth="1"/>
    <col min="4100" max="4100" width="15" style="304" bestFit="1" customWidth="1"/>
    <col min="4101" max="4101" width="41.5703125" style="304" bestFit="1" customWidth="1"/>
    <col min="4102" max="4102" width="70.140625" style="304" customWidth="1"/>
    <col min="4103" max="4103" width="6.5703125" style="304" bestFit="1" customWidth="1"/>
    <col min="4104" max="4105" width="23.85546875" style="304" customWidth="1"/>
    <col min="4106" max="4352" width="23.85546875" style="304"/>
    <col min="4353" max="4353" width="23.140625" style="304" bestFit="1" customWidth="1"/>
    <col min="4354" max="4354" width="6.85546875" style="304" customWidth="1"/>
    <col min="4355" max="4355" width="7.28515625" style="304" customWidth="1"/>
    <col min="4356" max="4356" width="15" style="304" bestFit="1" customWidth="1"/>
    <col min="4357" max="4357" width="41.5703125" style="304" bestFit="1" customWidth="1"/>
    <col min="4358" max="4358" width="70.140625" style="304" customWidth="1"/>
    <col min="4359" max="4359" width="6.5703125" style="304" bestFit="1" customWidth="1"/>
    <col min="4360" max="4361" width="23.85546875" style="304" customWidth="1"/>
    <col min="4362" max="4608" width="23.85546875" style="304"/>
    <col min="4609" max="4609" width="23.140625" style="304" bestFit="1" customWidth="1"/>
    <col min="4610" max="4610" width="6.85546875" style="304" customWidth="1"/>
    <col min="4611" max="4611" width="7.28515625" style="304" customWidth="1"/>
    <col min="4612" max="4612" width="15" style="304" bestFit="1" customWidth="1"/>
    <col min="4613" max="4613" width="41.5703125" style="304" bestFit="1" customWidth="1"/>
    <col min="4614" max="4614" width="70.140625" style="304" customWidth="1"/>
    <col min="4615" max="4615" width="6.5703125" style="304" bestFit="1" customWidth="1"/>
    <col min="4616" max="4617" width="23.85546875" style="304" customWidth="1"/>
    <col min="4618" max="4864" width="23.85546875" style="304"/>
    <col min="4865" max="4865" width="23.140625" style="304" bestFit="1" customWidth="1"/>
    <col min="4866" max="4866" width="6.85546875" style="304" customWidth="1"/>
    <col min="4867" max="4867" width="7.28515625" style="304" customWidth="1"/>
    <col min="4868" max="4868" width="15" style="304" bestFit="1" customWidth="1"/>
    <col min="4869" max="4869" width="41.5703125" style="304" bestFit="1" customWidth="1"/>
    <col min="4870" max="4870" width="70.140625" style="304" customWidth="1"/>
    <col min="4871" max="4871" width="6.5703125" style="304" bestFit="1" customWidth="1"/>
    <col min="4872" max="4873" width="23.85546875" style="304" customWidth="1"/>
    <col min="4874" max="5120" width="23.85546875" style="304"/>
    <col min="5121" max="5121" width="23.140625" style="304" bestFit="1" customWidth="1"/>
    <col min="5122" max="5122" width="6.85546875" style="304" customWidth="1"/>
    <col min="5123" max="5123" width="7.28515625" style="304" customWidth="1"/>
    <col min="5124" max="5124" width="15" style="304" bestFit="1" customWidth="1"/>
    <col min="5125" max="5125" width="41.5703125" style="304" bestFit="1" customWidth="1"/>
    <col min="5126" max="5126" width="70.140625" style="304" customWidth="1"/>
    <col min="5127" max="5127" width="6.5703125" style="304" bestFit="1" customWidth="1"/>
    <col min="5128" max="5129" width="23.85546875" style="304" customWidth="1"/>
    <col min="5130" max="5376" width="23.85546875" style="304"/>
    <col min="5377" max="5377" width="23.140625" style="304" bestFit="1" customWidth="1"/>
    <col min="5378" max="5378" width="6.85546875" style="304" customWidth="1"/>
    <col min="5379" max="5379" width="7.28515625" style="304" customWidth="1"/>
    <col min="5380" max="5380" width="15" style="304" bestFit="1" customWidth="1"/>
    <col min="5381" max="5381" width="41.5703125" style="304" bestFit="1" customWidth="1"/>
    <col min="5382" max="5382" width="70.140625" style="304" customWidth="1"/>
    <col min="5383" max="5383" width="6.5703125" style="304" bestFit="1" customWidth="1"/>
    <col min="5384" max="5385" width="23.85546875" style="304" customWidth="1"/>
    <col min="5386" max="5632" width="23.85546875" style="304"/>
    <col min="5633" max="5633" width="23.140625" style="304" bestFit="1" customWidth="1"/>
    <col min="5634" max="5634" width="6.85546875" style="304" customWidth="1"/>
    <col min="5635" max="5635" width="7.28515625" style="304" customWidth="1"/>
    <col min="5636" max="5636" width="15" style="304" bestFit="1" customWidth="1"/>
    <col min="5637" max="5637" width="41.5703125" style="304" bestFit="1" customWidth="1"/>
    <col min="5638" max="5638" width="70.140625" style="304" customWidth="1"/>
    <col min="5639" max="5639" width="6.5703125" style="304" bestFit="1" customWidth="1"/>
    <col min="5640" max="5641" width="23.85546875" style="304" customWidth="1"/>
    <col min="5642" max="5888" width="23.85546875" style="304"/>
    <col min="5889" max="5889" width="23.140625" style="304" bestFit="1" customWidth="1"/>
    <col min="5890" max="5890" width="6.85546875" style="304" customWidth="1"/>
    <col min="5891" max="5891" width="7.28515625" style="304" customWidth="1"/>
    <col min="5892" max="5892" width="15" style="304" bestFit="1" customWidth="1"/>
    <col min="5893" max="5893" width="41.5703125" style="304" bestFit="1" customWidth="1"/>
    <col min="5894" max="5894" width="70.140625" style="304" customWidth="1"/>
    <col min="5895" max="5895" width="6.5703125" style="304" bestFit="1" customWidth="1"/>
    <col min="5896" max="5897" width="23.85546875" style="304" customWidth="1"/>
    <col min="5898" max="6144" width="23.85546875" style="304"/>
    <col min="6145" max="6145" width="23.140625" style="304" bestFit="1" customWidth="1"/>
    <col min="6146" max="6146" width="6.85546875" style="304" customWidth="1"/>
    <col min="6147" max="6147" width="7.28515625" style="304" customWidth="1"/>
    <col min="6148" max="6148" width="15" style="304" bestFit="1" customWidth="1"/>
    <col min="6149" max="6149" width="41.5703125" style="304" bestFit="1" customWidth="1"/>
    <col min="6150" max="6150" width="70.140625" style="304" customWidth="1"/>
    <col min="6151" max="6151" width="6.5703125" style="304" bestFit="1" customWidth="1"/>
    <col min="6152" max="6153" width="23.85546875" style="304" customWidth="1"/>
    <col min="6154" max="6400" width="23.85546875" style="304"/>
    <col min="6401" max="6401" width="23.140625" style="304" bestFit="1" customWidth="1"/>
    <col min="6402" max="6402" width="6.85546875" style="304" customWidth="1"/>
    <col min="6403" max="6403" width="7.28515625" style="304" customWidth="1"/>
    <col min="6404" max="6404" width="15" style="304" bestFit="1" customWidth="1"/>
    <col min="6405" max="6405" width="41.5703125" style="304" bestFit="1" customWidth="1"/>
    <col min="6406" max="6406" width="70.140625" style="304" customWidth="1"/>
    <col min="6407" max="6407" width="6.5703125" style="304" bestFit="1" customWidth="1"/>
    <col min="6408" max="6409" width="23.85546875" style="304" customWidth="1"/>
    <col min="6410" max="6656" width="23.85546875" style="304"/>
    <col min="6657" max="6657" width="23.140625" style="304" bestFit="1" customWidth="1"/>
    <col min="6658" max="6658" width="6.85546875" style="304" customWidth="1"/>
    <col min="6659" max="6659" width="7.28515625" style="304" customWidth="1"/>
    <col min="6660" max="6660" width="15" style="304" bestFit="1" customWidth="1"/>
    <col min="6661" max="6661" width="41.5703125" style="304" bestFit="1" customWidth="1"/>
    <col min="6662" max="6662" width="70.140625" style="304" customWidth="1"/>
    <col min="6663" max="6663" width="6.5703125" style="304" bestFit="1" customWidth="1"/>
    <col min="6664" max="6665" width="23.85546875" style="304" customWidth="1"/>
    <col min="6666" max="6912" width="23.85546875" style="304"/>
    <col min="6913" max="6913" width="23.140625" style="304" bestFit="1" customWidth="1"/>
    <col min="6914" max="6914" width="6.85546875" style="304" customWidth="1"/>
    <col min="6915" max="6915" width="7.28515625" style="304" customWidth="1"/>
    <col min="6916" max="6916" width="15" style="304" bestFit="1" customWidth="1"/>
    <col min="6917" max="6917" width="41.5703125" style="304" bestFit="1" customWidth="1"/>
    <col min="6918" max="6918" width="70.140625" style="304" customWidth="1"/>
    <col min="6919" max="6919" width="6.5703125" style="304" bestFit="1" customWidth="1"/>
    <col min="6920" max="6921" width="23.85546875" style="304" customWidth="1"/>
    <col min="6922" max="7168" width="23.85546875" style="304"/>
    <col min="7169" max="7169" width="23.140625" style="304" bestFit="1" customWidth="1"/>
    <col min="7170" max="7170" width="6.85546875" style="304" customWidth="1"/>
    <col min="7171" max="7171" width="7.28515625" style="304" customWidth="1"/>
    <col min="7172" max="7172" width="15" style="304" bestFit="1" customWidth="1"/>
    <col min="7173" max="7173" width="41.5703125" style="304" bestFit="1" customWidth="1"/>
    <col min="7174" max="7174" width="70.140625" style="304" customWidth="1"/>
    <col min="7175" max="7175" width="6.5703125" style="304" bestFit="1" customWidth="1"/>
    <col min="7176" max="7177" width="23.85546875" style="304" customWidth="1"/>
    <col min="7178" max="7424" width="23.85546875" style="304"/>
    <col min="7425" max="7425" width="23.140625" style="304" bestFit="1" customWidth="1"/>
    <col min="7426" max="7426" width="6.85546875" style="304" customWidth="1"/>
    <col min="7427" max="7427" width="7.28515625" style="304" customWidth="1"/>
    <col min="7428" max="7428" width="15" style="304" bestFit="1" customWidth="1"/>
    <col min="7429" max="7429" width="41.5703125" style="304" bestFit="1" customWidth="1"/>
    <col min="7430" max="7430" width="70.140625" style="304" customWidth="1"/>
    <col min="7431" max="7431" width="6.5703125" style="304" bestFit="1" customWidth="1"/>
    <col min="7432" max="7433" width="23.85546875" style="304" customWidth="1"/>
    <col min="7434" max="7680" width="23.85546875" style="304"/>
    <col min="7681" max="7681" width="23.140625" style="304" bestFit="1" customWidth="1"/>
    <col min="7682" max="7682" width="6.85546875" style="304" customWidth="1"/>
    <col min="7683" max="7683" width="7.28515625" style="304" customWidth="1"/>
    <col min="7684" max="7684" width="15" style="304" bestFit="1" customWidth="1"/>
    <col min="7685" max="7685" width="41.5703125" style="304" bestFit="1" customWidth="1"/>
    <col min="7686" max="7686" width="70.140625" style="304" customWidth="1"/>
    <col min="7687" max="7687" width="6.5703125" style="304" bestFit="1" customWidth="1"/>
    <col min="7688" max="7689" width="23.85546875" style="304" customWidth="1"/>
    <col min="7690" max="7936" width="23.85546875" style="304"/>
    <col min="7937" max="7937" width="23.140625" style="304" bestFit="1" customWidth="1"/>
    <col min="7938" max="7938" width="6.85546875" style="304" customWidth="1"/>
    <col min="7939" max="7939" width="7.28515625" style="304" customWidth="1"/>
    <col min="7940" max="7940" width="15" style="304" bestFit="1" customWidth="1"/>
    <col min="7941" max="7941" width="41.5703125" style="304" bestFit="1" customWidth="1"/>
    <col min="7942" max="7942" width="70.140625" style="304" customWidth="1"/>
    <col min="7943" max="7943" width="6.5703125" style="304" bestFit="1" customWidth="1"/>
    <col min="7944" max="7945" width="23.85546875" style="304" customWidth="1"/>
    <col min="7946" max="8192" width="23.85546875" style="304"/>
    <col min="8193" max="8193" width="23.140625" style="304" bestFit="1" customWidth="1"/>
    <col min="8194" max="8194" width="6.85546875" style="304" customWidth="1"/>
    <col min="8195" max="8195" width="7.28515625" style="304" customWidth="1"/>
    <col min="8196" max="8196" width="15" style="304" bestFit="1" customWidth="1"/>
    <col min="8197" max="8197" width="41.5703125" style="304" bestFit="1" customWidth="1"/>
    <col min="8198" max="8198" width="70.140625" style="304" customWidth="1"/>
    <col min="8199" max="8199" width="6.5703125" style="304" bestFit="1" customWidth="1"/>
    <col min="8200" max="8201" width="23.85546875" style="304" customWidth="1"/>
    <col min="8202" max="8448" width="23.85546875" style="304"/>
    <col min="8449" max="8449" width="23.140625" style="304" bestFit="1" customWidth="1"/>
    <col min="8450" max="8450" width="6.85546875" style="304" customWidth="1"/>
    <col min="8451" max="8451" width="7.28515625" style="304" customWidth="1"/>
    <col min="8452" max="8452" width="15" style="304" bestFit="1" customWidth="1"/>
    <col min="8453" max="8453" width="41.5703125" style="304" bestFit="1" customWidth="1"/>
    <col min="8454" max="8454" width="70.140625" style="304" customWidth="1"/>
    <col min="8455" max="8455" width="6.5703125" style="304" bestFit="1" customWidth="1"/>
    <col min="8456" max="8457" width="23.85546875" style="304" customWidth="1"/>
    <col min="8458" max="8704" width="23.85546875" style="304"/>
    <col min="8705" max="8705" width="23.140625" style="304" bestFit="1" customWidth="1"/>
    <col min="8706" max="8706" width="6.85546875" style="304" customWidth="1"/>
    <col min="8707" max="8707" width="7.28515625" style="304" customWidth="1"/>
    <col min="8708" max="8708" width="15" style="304" bestFit="1" customWidth="1"/>
    <col min="8709" max="8709" width="41.5703125" style="304" bestFit="1" customWidth="1"/>
    <col min="8710" max="8710" width="70.140625" style="304" customWidth="1"/>
    <col min="8711" max="8711" width="6.5703125" style="304" bestFit="1" customWidth="1"/>
    <col min="8712" max="8713" width="23.85546875" style="304" customWidth="1"/>
    <col min="8714" max="8960" width="23.85546875" style="304"/>
    <col min="8961" max="8961" width="23.140625" style="304" bestFit="1" customWidth="1"/>
    <col min="8962" max="8962" width="6.85546875" style="304" customWidth="1"/>
    <col min="8963" max="8963" width="7.28515625" style="304" customWidth="1"/>
    <col min="8964" max="8964" width="15" style="304" bestFit="1" customWidth="1"/>
    <col min="8965" max="8965" width="41.5703125" style="304" bestFit="1" customWidth="1"/>
    <col min="8966" max="8966" width="70.140625" style="304" customWidth="1"/>
    <col min="8967" max="8967" width="6.5703125" style="304" bestFit="1" customWidth="1"/>
    <col min="8968" max="8969" width="23.85546875" style="304" customWidth="1"/>
    <col min="8970" max="9216" width="23.85546875" style="304"/>
    <col min="9217" max="9217" width="23.140625" style="304" bestFit="1" customWidth="1"/>
    <col min="9218" max="9218" width="6.85546875" style="304" customWidth="1"/>
    <col min="9219" max="9219" width="7.28515625" style="304" customWidth="1"/>
    <col min="9220" max="9220" width="15" style="304" bestFit="1" customWidth="1"/>
    <col min="9221" max="9221" width="41.5703125" style="304" bestFit="1" customWidth="1"/>
    <col min="9222" max="9222" width="70.140625" style="304" customWidth="1"/>
    <col min="9223" max="9223" width="6.5703125" style="304" bestFit="1" customWidth="1"/>
    <col min="9224" max="9225" width="23.85546875" style="304" customWidth="1"/>
    <col min="9226" max="9472" width="23.85546875" style="304"/>
    <col min="9473" max="9473" width="23.140625" style="304" bestFit="1" customWidth="1"/>
    <col min="9474" max="9474" width="6.85546875" style="304" customWidth="1"/>
    <col min="9475" max="9475" width="7.28515625" style="304" customWidth="1"/>
    <col min="9476" max="9476" width="15" style="304" bestFit="1" customWidth="1"/>
    <col min="9477" max="9477" width="41.5703125" style="304" bestFit="1" customWidth="1"/>
    <col min="9478" max="9478" width="70.140625" style="304" customWidth="1"/>
    <col min="9479" max="9479" width="6.5703125" style="304" bestFit="1" customWidth="1"/>
    <col min="9480" max="9481" width="23.85546875" style="304" customWidth="1"/>
    <col min="9482" max="9728" width="23.85546875" style="304"/>
    <col min="9729" max="9729" width="23.140625" style="304" bestFit="1" customWidth="1"/>
    <col min="9730" max="9730" width="6.85546875" style="304" customWidth="1"/>
    <col min="9731" max="9731" width="7.28515625" style="304" customWidth="1"/>
    <col min="9732" max="9732" width="15" style="304" bestFit="1" customWidth="1"/>
    <col min="9733" max="9733" width="41.5703125" style="304" bestFit="1" customWidth="1"/>
    <col min="9734" max="9734" width="70.140625" style="304" customWidth="1"/>
    <col min="9735" max="9735" width="6.5703125" style="304" bestFit="1" customWidth="1"/>
    <col min="9736" max="9737" width="23.85546875" style="304" customWidth="1"/>
    <col min="9738" max="9984" width="23.85546875" style="304"/>
    <col min="9985" max="9985" width="23.140625" style="304" bestFit="1" customWidth="1"/>
    <col min="9986" max="9986" width="6.85546875" style="304" customWidth="1"/>
    <col min="9987" max="9987" width="7.28515625" style="304" customWidth="1"/>
    <col min="9988" max="9988" width="15" style="304" bestFit="1" customWidth="1"/>
    <col min="9989" max="9989" width="41.5703125" style="304" bestFit="1" customWidth="1"/>
    <col min="9990" max="9990" width="70.140625" style="304" customWidth="1"/>
    <col min="9991" max="9991" width="6.5703125" style="304" bestFit="1" customWidth="1"/>
    <col min="9992" max="9993" width="23.85546875" style="304" customWidth="1"/>
    <col min="9994" max="10240" width="23.85546875" style="304"/>
    <col min="10241" max="10241" width="23.140625" style="304" bestFit="1" customWidth="1"/>
    <col min="10242" max="10242" width="6.85546875" style="304" customWidth="1"/>
    <col min="10243" max="10243" width="7.28515625" style="304" customWidth="1"/>
    <col min="10244" max="10244" width="15" style="304" bestFit="1" customWidth="1"/>
    <col min="10245" max="10245" width="41.5703125" style="304" bestFit="1" customWidth="1"/>
    <col min="10246" max="10246" width="70.140625" style="304" customWidth="1"/>
    <col min="10247" max="10247" width="6.5703125" style="304" bestFit="1" customWidth="1"/>
    <col min="10248" max="10249" width="23.85546875" style="304" customWidth="1"/>
    <col min="10250" max="10496" width="23.85546875" style="304"/>
    <col min="10497" max="10497" width="23.140625" style="304" bestFit="1" customWidth="1"/>
    <col min="10498" max="10498" width="6.85546875" style="304" customWidth="1"/>
    <col min="10499" max="10499" width="7.28515625" style="304" customWidth="1"/>
    <col min="10500" max="10500" width="15" style="304" bestFit="1" customWidth="1"/>
    <col min="10501" max="10501" width="41.5703125" style="304" bestFit="1" customWidth="1"/>
    <col min="10502" max="10502" width="70.140625" style="304" customWidth="1"/>
    <col min="10503" max="10503" width="6.5703125" style="304" bestFit="1" customWidth="1"/>
    <col min="10504" max="10505" width="23.85546875" style="304" customWidth="1"/>
    <col min="10506" max="10752" width="23.85546875" style="304"/>
    <col min="10753" max="10753" width="23.140625" style="304" bestFit="1" customWidth="1"/>
    <col min="10754" max="10754" width="6.85546875" style="304" customWidth="1"/>
    <col min="10755" max="10755" width="7.28515625" style="304" customWidth="1"/>
    <col min="10756" max="10756" width="15" style="304" bestFit="1" customWidth="1"/>
    <col min="10757" max="10757" width="41.5703125" style="304" bestFit="1" customWidth="1"/>
    <col min="10758" max="10758" width="70.140625" style="304" customWidth="1"/>
    <col min="10759" max="10759" width="6.5703125" style="304" bestFit="1" customWidth="1"/>
    <col min="10760" max="10761" width="23.85546875" style="304" customWidth="1"/>
    <col min="10762" max="11008" width="23.85546875" style="304"/>
    <col min="11009" max="11009" width="23.140625" style="304" bestFit="1" customWidth="1"/>
    <col min="11010" max="11010" width="6.85546875" style="304" customWidth="1"/>
    <col min="11011" max="11011" width="7.28515625" style="304" customWidth="1"/>
    <col min="11012" max="11012" width="15" style="304" bestFit="1" customWidth="1"/>
    <col min="11013" max="11013" width="41.5703125" style="304" bestFit="1" customWidth="1"/>
    <col min="11014" max="11014" width="70.140625" style="304" customWidth="1"/>
    <col min="11015" max="11015" width="6.5703125" style="304" bestFit="1" customWidth="1"/>
    <col min="11016" max="11017" width="23.85546875" style="304" customWidth="1"/>
    <col min="11018" max="11264" width="23.85546875" style="304"/>
    <col min="11265" max="11265" width="23.140625" style="304" bestFit="1" customWidth="1"/>
    <col min="11266" max="11266" width="6.85546875" style="304" customWidth="1"/>
    <col min="11267" max="11267" width="7.28515625" style="304" customWidth="1"/>
    <col min="11268" max="11268" width="15" style="304" bestFit="1" customWidth="1"/>
    <col min="11269" max="11269" width="41.5703125" style="304" bestFit="1" customWidth="1"/>
    <col min="11270" max="11270" width="70.140625" style="304" customWidth="1"/>
    <col min="11271" max="11271" width="6.5703125" style="304" bestFit="1" customWidth="1"/>
    <col min="11272" max="11273" width="23.85546875" style="304" customWidth="1"/>
    <col min="11274" max="11520" width="23.85546875" style="304"/>
    <col min="11521" max="11521" width="23.140625" style="304" bestFit="1" customWidth="1"/>
    <col min="11522" max="11522" width="6.85546875" style="304" customWidth="1"/>
    <col min="11523" max="11523" width="7.28515625" style="304" customWidth="1"/>
    <col min="11524" max="11524" width="15" style="304" bestFit="1" customWidth="1"/>
    <col min="11525" max="11525" width="41.5703125" style="304" bestFit="1" customWidth="1"/>
    <col min="11526" max="11526" width="70.140625" style="304" customWidth="1"/>
    <col min="11527" max="11527" width="6.5703125" style="304" bestFit="1" customWidth="1"/>
    <col min="11528" max="11529" width="23.85546875" style="304" customWidth="1"/>
    <col min="11530" max="11776" width="23.85546875" style="304"/>
    <col min="11777" max="11777" width="23.140625" style="304" bestFit="1" customWidth="1"/>
    <col min="11778" max="11778" width="6.85546875" style="304" customWidth="1"/>
    <col min="11779" max="11779" width="7.28515625" style="304" customWidth="1"/>
    <col min="11780" max="11780" width="15" style="304" bestFit="1" customWidth="1"/>
    <col min="11781" max="11781" width="41.5703125" style="304" bestFit="1" customWidth="1"/>
    <col min="11782" max="11782" width="70.140625" style="304" customWidth="1"/>
    <col min="11783" max="11783" width="6.5703125" style="304" bestFit="1" customWidth="1"/>
    <col min="11784" max="11785" width="23.85546875" style="304" customWidth="1"/>
    <col min="11786" max="12032" width="23.85546875" style="304"/>
    <col min="12033" max="12033" width="23.140625" style="304" bestFit="1" customWidth="1"/>
    <col min="12034" max="12034" width="6.85546875" style="304" customWidth="1"/>
    <col min="12035" max="12035" width="7.28515625" style="304" customWidth="1"/>
    <col min="12036" max="12036" width="15" style="304" bestFit="1" customWidth="1"/>
    <col min="12037" max="12037" width="41.5703125" style="304" bestFit="1" customWidth="1"/>
    <col min="12038" max="12038" width="70.140625" style="304" customWidth="1"/>
    <col min="12039" max="12039" width="6.5703125" style="304" bestFit="1" customWidth="1"/>
    <col min="12040" max="12041" width="23.85546875" style="304" customWidth="1"/>
    <col min="12042" max="12288" width="23.85546875" style="304"/>
    <col min="12289" max="12289" width="23.140625" style="304" bestFit="1" customWidth="1"/>
    <col min="12290" max="12290" width="6.85546875" style="304" customWidth="1"/>
    <col min="12291" max="12291" width="7.28515625" style="304" customWidth="1"/>
    <col min="12292" max="12292" width="15" style="304" bestFit="1" customWidth="1"/>
    <col min="12293" max="12293" width="41.5703125" style="304" bestFit="1" customWidth="1"/>
    <col min="12294" max="12294" width="70.140625" style="304" customWidth="1"/>
    <col min="12295" max="12295" width="6.5703125" style="304" bestFit="1" customWidth="1"/>
    <col min="12296" max="12297" width="23.85546875" style="304" customWidth="1"/>
    <col min="12298" max="12544" width="23.85546875" style="304"/>
    <col min="12545" max="12545" width="23.140625" style="304" bestFit="1" customWidth="1"/>
    <col min="12546" max="12546" width="6.85546875" style="304" customWidth="1"/>
    <col min="12547" max="12547" width="7.28515625" style="304" customWidth="1"/>
    <col min="12548" max="12548" width="15" style="304" bestFit="1" customWidth="1"/>
    <col min="12549" max="12549" width="41.5703125" style="304" bestFit="1" customWidth="1"/>
    <col min="12550" max="12550" width="70.140625" style="304" customWidth="1"/>
    <col min="12551" max="12551" width="6.5703125" style="304" bestFit="1" customWidth="1"/>
    <col min="12552" max="12553" width="23.85546875" style="304" customWidth="1"/>
    <col min="12554" max="12800" width="23.85546875" style="304"/>
    <col min="12801" max="12801" width="23.140625" style="304" bestFit="1" customWidth="1"/>
    <col min="12802" max="12802" width="6.85546875" style="304" customWidth="1"/>
    <col min="12803" max="12803" width="7.28515625" style="304" customWidth="1"/>
    <col min="12804" max="12804" width="15" style="304" bestFit="1" customWidth="1"/>
    <col min="12805" max="12805" width="41.5703125" style="304" bestFit="1" customWidth="1"/>
    <col min="12806" max="12806" width="70.140625" style="304" customWidth="1"/>
    <col min="12807" max="12807" width="6.5703125" style="304" bestFit="1" customWidth="1"/>
    <col min="12808" max="12809" width="23.85546875" style="304" customWidth="1"/>
    <col min="12810" max="13056" width="23.85546875" style="304"/>
    <col min="13057" max="13057" width="23.140625" style="304" bestFit="1" customWidth="1"/>
    <col min="13058" max="13058" width="6.85546875" style="304" customWidth="1"/>
    <col min="13059" max="13059" width="7.28515625" style="304" customWidth="1"/>
    <col min="13060" max="13060" width="15" style="304" bestFit="1" customWidth="1"/>
    <col min="13061" max="13061" width="41.5703125" style="304" bestFit="1" customWidth="1"/>
    <col min="13062" max="13062" width="70.140625" style="304" customWidth="1"/>
    <col min="13063" max="13063" width="6.5703125" style="304" bestFit="1" customWidth="1"/>
    <col min="13064" max="13065" width="23.85546875" style="304" customWidth="1"/>
    <col min="13066" max="13312" width="23.85546875" style="304"/>
    <col min="13313" max="13313" width="23.140625" style="304" bestFit="1" customWidth="1"/>
    <col min="13314" max="13314" width="6.85546875" style="304" customWidth="1"/>
    <col min="13315" max="13315" width="7.28515625" style="304" customWidth="1"/>
    <col min="13316" max="13316" width="15" style="304" bestFit="1" customWidth="1"/>
    <col min="13317" max="13317" width="41.5703125" style="304" bestFit="1" customWidth="1"/>
    <col min="13318" max="13318" width="70.140625" style="304" customWidth="1"/>
    <col min="13319" max="13319" width="6.5703125" style="304" bestFit="1" customWidth="1"/>
    <col min="13320" max="13321" width="23.85546875" style="304" customWidth="1"/>
    <col min="13322" max="13568" width="23.85546875" style="304"/>
    <col min="13569" max="13569" width="23.140625" style="304" bestFit="1" customWidth="1"/>
    <col min="13570" max="13570" width="6.85546875" style="304" customWidth="1"/>
    <col min="13571" max="13571" width="7.28515625" style="304" customWidth="1"/>
    <col min="13572" max="13572" width="15" style="304" bestFit="1" customWidth="1"/>
    <col min="13573" max="13573" width="41.5703125" style="304" bestFit="1" customWidth="1"/>
    <col min="13574" max="13574" width="70.140625" style="304" customWidth="1"/>
    <col min="13575" max="13575" width="6.5703125" style="304" bestFit="1" customWidth="1"/>
    <col min="13576" max="13577" width="23.85546875" style="304" customWidth="1"/>
    <col min="13578" max="13824" width="23.85546875" style="304"/>
    <col min="13825" max="13825" width="23.140625" style="304" bestFit="1" customWidth="1"/>
    <col min="13826" max="13826" width="6.85546875" style="304" customWidth="1"/>
    <col min="13827" max="13827" width="7.28515625" style="304" customWidth="1"/>
    <col min="13828" max="13828" width="15" style="304" bestFit="1" customWidth="1"/>
    <col min="13829" max="13829" width="41.5703125" style="304" bestFit="1" customWidth="1"/>
    <col min="13830" max="13830" width="70.140625" style="304" customWidth="1"/>
    <col min="13831" max="13831" width="6.5703125" style="304" bestFit="1" customWidth="1"/>
    <col min="13832" max="13833" width="23.85546875" style="304" customWidth="1"/>
    <col min="13834" max="14080" width="23.85546875" style="304"/>
    <col min="14081" max="14081" width="23.140625" style="304" bestFit="1" customWidth="1"/>
    <col min="14082" max="14082" width="6.85546875" style="304" customWidth="1"/>
    <col min="14083" max="14083" width="7.28515625" style="304" customWidth="1"/>
    <col min="14084" max="14084" width="15" style="304" bestFit="1" customWidth="1"/>
    <col min="14085" max="14085" width="41.5703125" style="304" bestFit="1" customWidth="1"/>
    <col min="14086" max="14086" width="70.140625" style="304" customWidth="1"/>
    <col min="14087" max="14087" width="6.5703125" style="304" bestFit="1" customWidth="1"/>
    <col min="14088" max="14089" width="23.85546875" style="304" customWidth="1"/>
    <col min="14090" max="14336" width="23.85546875" style="304"/>
    <col min="14337" max="14337" width="23.140625" style="304" bestFit="1" customWidth="1"/>
    <col min="14338" max="14338" width="6.85546875" style="304" customWidth="1"/>
    <col min="14339" max="14339" width="7.28515625" style="304" customWidth="1"/>
    <col min="14340" max="14340" width="15" style="304" bestFit="1" customWidth="1"/>
    <col min="14341" max="14341" width="41.5703125" style="304" bestFit="1" customWidth="1"/>
    <col min="14342" max="14342" width="70.140625" style="304" customWidth="1"/>
    <col min="14343" max="14343" width="6.5703125" style="304" bestFit="1" customWidth="1"/>
    <col min="14344" max="14345" width="23.85546875" style="304" customWidth="1"/>
    <col min="14346" max="14592" width="23.85546875" style="304"/>
    <col min="14593" max="14593" width="23.140625" style="304" bestFit="1" customWidth="1"/>
    <col min="14594" max="14594" width="6.85546875" style="304" customWidth="1"/>
    <col min="14595" max="14595" width="7.28515625" style="304" customWidth="1"/>
    <col min="14596" max="14596" width="15" style="304" bestFit="1" customWidth="1"/>
    <col min="14597" max="14597" width="41.5703125" style="304" bestFit="1" customWidth="1"/>
    <col min="14598" max="14598" width="70.140625" style="304" customWidth="1"/>
    <col min="14599" max="14599" width="6.5703125" style="304" bestFit="1" customWidth="1"/>
    <col min="14600" max="14601" width="23.85546875" style="304" customWidth="1"/>
    <col min="14602" max="14848" width="23.85546875" style="304"/>
    <col min="14849" max="14849" width="23.140625" style="304" bestFit="1" customWidth="1"/>
    <col min="14850" max="14850" width="6.85546875" style="304" customWidth="1"/>
    <col min="14851" max="14851" width="7.28515625" style="304" customWidth="1"/>
    <col min="14852" max="14852" width="15" style="304" bestFit="1" customWidth="1"/>
    <col min="14853" max="14853" width="41.5703125" style="304" bestFit="1" customWidth="1"/>
    <col min="14854" max="14854" width="70.140625" style="304" customWidth="1"/>
    <col min="14855" max="14855" width="6.5703125" style="304" bestFit="1" customWidth="1"/>
    <col min="14856" max="14857" width="23.85546875" style="304" customWidth="1"/>
    <col min="14858" max="15104" width="23.85546875" style="304"/>
    <col min="15105" max="15105" width="23.140625" style="304" bestFit="1" customWidth="1"/>
    <col min="15106" max="15106" width="6.85546875" style="304" customWidth="1"/>
    <col min="15107" max="15107" width="7.28515625" style="304" customWidth="1"/>
    <col min="15108" max="15108" width="15" style="304" bestFit="1" customWidth="1"/>
    <col min="15109" max="15109" width="41.5703125" style="304" bestFit="1" customWidth="1"/>
    <col min="15110" max="15110" width="70.140625" style="304" customWidth="1"/>
    <col min="15111" max="15111" width="6.5703125" style="304" bestFit="1" customWidth="1"/>
    <col min="15112" max="15113" width="23.85546875" style="304" customWidth="1"/>
    <col min="15114" max="15360" width="23.85546875" style="304"/>
    <col min="15361" max="15361" width="23.140625" style="304" bestFit="1" customWidth="1"/>
    <col min="15362" max="15362" width="6.85546875" style="304" customWidth="1"/>
    <col min="15363" max="15363" width="7.28515625" style="304" customWidth="1"/>
    <col min="15364" max="15364" width="15" style="304" bestFit="1" customWidth="1"/>
    <col min="15365" max="15365" width="41.5703125" style="304" bestFit="1" customWidth="1"/>
    <col min="15366" max="15366" width="70.140625" style="304" customWidth="1"/>
    <col min="15367" max="15367" width="6.5703125" style="304" bestFit="1" customWidth="1"/>
    <col min="15368" max="15369" width="23.85546875" style="304" customWidth="1"/>
    <col min="15370" max="15616" width="23.85546875" style="304"/>
    <col min="15617" max="15617" width="23.140625" style="304" bestFit="1" customWidth="1"/>
    <col min="15618" max="15618" width="6.85546875" style="304" customWidth="1"/>
    <col min="15619" max="15619" width="7.28515625" style="304" customWidth="1"/>
    <col min="15620" max="15620" width="15" style="304" bestFit="1" customWidth="1"/>
    <col min="15621" max="15621" width="41.5703125" style="304" bestFit="1" customWidth="1"/>
    <col min="15622" max="15622" width="70.140625" style="304" customWidth="1"/>
    <col min="15623" max="15623" width="6.5703125" style="304" bestFit="1" customWidth="1"/>
    <col min="15624" max="15625" width="23.85546875" style="304" customWidth="1"/>
    <col min="15626" max="15872" width="23.85546875" style="304"/>
    <col min="15873" max="15873" width="23.140625" style="304" bestFit="1" customWidth="1"/>
    <col min="15874" max="15874" width="6.85546875" style="304" customWidth="1"/>
    <col min="15875" max="15875" width="7.28515625" style="304" customWidth="1"/>
    <col min="15876" max="15876" width="15" style="304" bestFit="1" customWidth="1"/>
    <col min="15877" max="15877" width="41.5703125" style="304" bestFit="1" customWidth="1"/>
    <col min="15878" max="15878" width="70.140625" style="304" customWidth="1"/>
    <col min="15879" max="15879" width="6.5703125" style="304" bestFit="1" customWidth="1"/>
    <col min="15880" max="15881" width="23.85546875" style="304" customWidth="1"/>
    <col min="15882" max="16128" width="23.85546875" style="304"/>
    <col min="16129" max="16129" width="23.140625" style="304" bestFit="1" customWidth="1"/>
    <col min="16130" max="16130" width="6.85546875" style="304" customWidth="1"/>
    <col min="16131" max="16131" width="7.28515625" style="304" customWidth="1"/>
    <col min="16132" max="16132" width="15" style="304" bestFit="1" customWidth="1"/>
    <col min="16133" max="16133" width="41.5703125" style="304" bestFit="1" customWidth="1"/>
    <col min="16134" max="16134" width="70.140625" style="304" customWidth="1"/>
    <col min="16135" max="16135" width="6.5703125" style="304" bestFit="1" customWidth="1"/>
    <col min="16136" max="16137" width="23.85546875" style="304" customWidth="1"/>
    <col min="16138" max="16384" width="23.85546875" style="304"/>
  </cols>
  <sheetData>
    <row r="1" spans="1:10" s="285" customFormat="1" ht="45.75" customHeight="1">
      <c r="A1" s="283" t="s">
        <v>3542</v>
      </c>
      <c r="B1" s="284"/>
      <c r="C1" s="284"/>
      <c r="D1" s="284"/>
      <c r="E1" s="284"/>
      <c r="F1" s="284"/>
      <c r="G1" s="284"/>
    </row>
    <row r="2" spans="1:10" s="285" customFormat="1" ht="18" customHeight="1" thickBot="1">
      <c r="A2" s="286" t="s">
        <v>3543</v>
      </c>
      <c r="B2" s="287"/>
      <c r="C2" s="287"/>
      <c r="D2" s="287"/>
      <c r="E2" s="287"/>
      <c r="F2" s="287"/>
      <c r="G2" s="287"/>
    </row>
    <row r="3" spans="1:10" s="294" customFormat="1" ht="21" customHeight="1">
      <c r="A3" s="288" t="s">
        <v>3544</v>
      </c>
      <c r="B3" s="289" t="s">
        <v>3545</v>
      </c>
      <c r="C3" s="290" t="s">
        <v>3546</v>
      </c>
      <c r="D3" s="289" t="s">
        <v>3547</v>
      </c>
      <c r="E3" s="289" t="s">
        <v>3548</v>
      </c>
      <c r="F3" s="289" t="s">
        <v>3549</v>
      </c>
      <c r="G3" s="289" t="s">
        <v>3550</v>
      </c>
      <c r="H3" s="291" t="s">
        <v>3551</v>
      </c>
      <c r="I3" s="292" t="s">
        <v>3552</v>
      </c>
      <c r="J3" s="293"/>
    </row>
    <row r="4" spans="1:10" ht="12" customHeight="1">
      <c r="A4" s="295"/>
      <c r="B4" s="296"/>
      <c r="C4" s="297"/>
      <c r="D4" s="298"/>
      <c r="E4" s="299"/>
      <c r="F4" s="299"/>
      <c r="G4" s="300"/>
      <c r="H4" s="301"/>
      <c r="I4" s="302"/>
      <c r="J4" s="303"/>
    </row>
    <row r="5" spans="1:10" ht="57">
      <c r="A5" s="305" t="s">
        <v>3553</v>
      </c>
      <c r="B5" s="306">
        <v>2</v>
      </c>
      <c r="C5" s="307" t="s">
        <v>3554</v>
      </c>
      <c r="D5" s="306" t="s">
        <v>3555</v>
      </c>
      <c r="E5" s="308" t="s">
        <v>3556</v>
      </c>
      <c r="F5" s="309" t="s">
        <v>3557</v>
      </c>
      <c r="G5" s="310" t="s">
        <v>3558</v>
      </c>
      <c r="H5" s="311">
        <v>0</v>
      </c>
      <c r="I5" s="312">
        <f t="shared" ref="I5:I13" si="0">H5*B5</f>
        <v>0</v>
      </c>
      <c r="J5" s="303"/>
    </row>
    <row r="6" spans="1:10">
      <c r="A6" s="305" t="s">
        <v>3559</v>
      </c>
      <c r="B6" s="306">
        <v>22</v>
      </c>
      <c r="C6" s="307" t="s">
        <v>3554</v>
      </c>
      <c r="D6" s="306" t="s">
        <v>3555</v>
      </c>
      <c r="E6" s="308" t="s">
        <v>3556</v>
      </c>
      <c r="F6" s="309" t="s">
        <v>3560</v>
      </c>
      <c r="G6" s="310" t="s">
        <v>3558</v>
      </c>
      <c r="H6" s="311">
        <v>0</v>
      </c>
      <c r="I6" s="312">
        <f t="shared" si="0"/>
        <v>0</v>
      </c>
      <c r="J6" s="303"/>
    </row>
    <row r="7" spans="1:10">
      <c r="A7" s="305" t="s">
        <v>3561</v>
      </c>
      <c r="B7" s="306">
        <v>8</v>
      </c>
      <c r="C7" s="307" t="s">
        <v>3554</v>
      </c>
      <c r="D7" s="306" t="s">
        <v>3555</v>
      </c>
      <c r="E7" s="308" t="s">
        <v>3556</v>
      </c>
      <c r="F7" s="309" t="s">
        <v>3562</v>
      </c>
      <c r="G7" s="310" t="s">
        <v>3558</v>
      </c>
      <c r="H7" s="311">
        <v>0</v>
      </c>
      <c r="I7" s="312">
        <f t="shared" si="0"/>
        <v>0</v>
      </c>
      <c r="J7" s="303"/>
    </row>
    <row r="8" spans="1:10">
      <c r="A8" s="305" t="s">
        <v>3563</v>
      </c>
      <c r="B8" s="306">
        <v>5</v>
      </c>
      <c r="C8" s="307" t="s">
        <v>1590</v>
      </c>
      <c r="D8" s="306" t="s">
        <v>3564</v>
      </c>
      <c r="E8" s="308" t="s">
        <v>3556</v>
      </c>
      <c r="F8" s="309" t="s">
        <v>3565</v>
      </c>
      <c r="G8" s="310" t="s">
        <v>3566</v>
      </c>
      <c r="H8" s="311">
        <v>0</v>
      </c>
      <c r="I8" s="312">
        <f t="shared" si="0"/>
        <v>0</v>
      </c>
      <c r="J8" s="303"/>
    </row>
    <row r="9" spans="1:10">
      <c r="A9" s="305" t="s">
        <v>3567</v>
      </c>
      <c r="B9" s="306">
        <v>1</v>
      </c>
      <c r="C9" s="307" t="s">
        <v>1590</v>
      </c>
      <c r="D9" s="306" t="s">
        <v>3564</v>
      </c>
      <c r="E9" s="308" t="s">
        <v>3556</v>
      </c>
      <c r="F9" s="309" t="s">
        <v>3568</v>
      </c>
      <c r="G9" s="310" t="s">
        <v>3566</v>
      </c>
      <c r="H9" s="311">
        <v>0</v>
      </c>
      <c r="I9" s="312">
        <f t="shared" si="0"/>
        <v>0</v>
      </c>
      <c r="J9" s="303"/>
    </row>
    <row r="10" spans="1:10">
      <c r="A10" s="305" t="s">
        <v>3569</v>
      </c>
      <c r="B10" s="306">
        <v>2</v>
      </c>
      <c r="C10" s="307" t="s">
        <v>1590</v>
      </c>
      <c r="D10" s="306" t="s">
        <v>3564</v>
      </c>
      <c r="E10" s="308" t="s">
        <v>3556</v>
      </c>
      <c r="F10" s="309" t="s">
        <v>3570</v>
      </c>
      <c r="G10" s="310" t="s">
        <v>3566</v>
      </c>
      <c r="H10" s="311">
        <v>0</v>
      </c>
      <c r="I10" s="312">
        <f t="shared" si="0"/>
        <v>0</v>
      </c>
      <c r="J10" s="303"/>
    </row>
    <row r="11" spans="1:10" ht="22.8">
      <c r="A11" s="313" t="s">
        <v>3571</v>
      </c>
      <c r="B11" s="306">
        <v>3</v>
      </c>
      <c r="C11" s="307" t="s">
        <v>1590</v>
      </c>
      <c r="D11" s="306" t="s">
        <v>3564</v>
      </c>
      <c r="E11" s="308" t="s">
        <v>3556</v>
      </c>
      <c r="F11" s="309" t="s">
        <v>3572</v>
      </c>
      <c r="G11" s="310" t="s">
        <v>3566</v>
      </c>
      <c r="H11" s="311">
        <v>0</v>
      </c>
      <c r="I11" s="312">
        <f t="shared" si="0"/>
        <v>0</v>
      </c>
      <c r="J11" s="303"/>
    </row>
    <row r="12" spans="1:10" ht="22.8">
      <c r="A12" s="313" t="s">
        <v>3573</v>
      </c>
      <c r="B12" s="306">
        <v>6</v>
      </c>
      <c r="C12" s="307" t="s">
        <v>1590</v>
      </c>
      <c r="D12" s="306" t="s">
        <v>3564</v>
      </c>
      <c r="E12" s="308" t="s">
        <v>3556</v>
      </c>
      <c r="F12" s="309" t="s">
        <v>3574</v>
      </c>
      <c r="G12" s="310" t="s">
        <v>3566</v>
      </c>
      <c r="H12" s="311">
        <v>0</v>
      </c>
      <c r="I12" s="312">
        <f t="shared" si="0"/>
        <v>0</v>
      </c>
      <c r="J12" s="303"/>
    </row>
    <row r="13" spans="1:10" ht="57">
      <c r="A13" s="313" t="s">
        <v>3575</v>
      </c>
      <c r="B13" s="306">
        <v>1</v>
      </c>
      <c r="C13" s="307" t="s">
        <v>3554</v>
      </c>
      <c r="D13" s="306" t="s">
        <v>3576</v>
      </c>
      <c r="E13" s="308" t="s">
        <v>3556</v>
      </c>
      <c r="F13" s="309" t="s">
        <v>3577</v>
      </c>
      <c r="G13" s="310" t="s">
        <v>3566</v>
      </c>
      <c r="H13" s="311">
        <v>0</v>
      </c>
      <c r="I13" s="312">
        <f t="shared" si="0"/>
        <v>0</v>
      </c>
      <c r="J13" s="303"/>
    </row>
    <row r="14" spans="1:10">
      <c r="A14" s="313"/>
      <c r="B14" s="306"/>
      <c r="C14" s="307"/>
      <c r="D14" s="306"/>
      <c r="E14" s="314"/>
      <c r="F14" s="315"/>
      <c r="G14" s="316"/>
      <c r="H14" s="317"/>
      <c r="I14" s="318"/>
      <c r="J14" s="303"/>
    </row>
    <row r="15" spans="1:10" s="320" customFormat="1">
      <c r="A15" s="313"/>
      <c r="B15" s="306"/>
      <c r="C15" s="307"/>
      <c r="D15" s="306"/>
      <c r="E15" s="314"/>
      <c r="F15" s="315"/>
      <c r="G15" s="316"/>
      <c r="H15" s="317"/>
      <c r="I15" s="318"/>
      <c r="J15" s="319"/>
    </row>
    <row r="16" spans="1:10" s="320" customFormat="1">
      <c r="A16" s="295"/>
      <c r="B16" s="296"/>
      <c r="C16" s="297"/>
      <c r="D16" s="298"/>
      <c r="E16" s="299"/>
      <c r="F16" s="299"/>
      <c r="G16" s="300"/>
      <c r="H16" s="301"/>
      <c r="I16" s="302"/>
      <c r="J16" s="319"/>
    </row>
    <row r="17" spans="1:10" s="320" customFormat="1">
      <c r="A17" s="321"/>
      <c r="B17" s="322">
        <v>200</v>
      </c>
      <c r="C17" s="323" t="s">
        <v>244</v>
      </c>
      <c r="D17" s="324"/>
      <c r="E17" s="314" t="s">
        <v>3578</v>
      </c>
      <c r="F17" s="325" t="s">
        <v>3579</v>
      </c>
      <c r="G17" s="326" t="s">
        <v>3566</v>
      </c>
      <c r="H17" s="317">
        <v>0</v>
      </c>
      <c r="I17" s="318">
        <f>H17*B17</f>
        <v>0</v>
      </c>
      <c r="J17" s="319"/>
    </row>
    <row r="18" spans="1:10">
      <c r="A18" s="321"/>
      <c r="B18" s="306">
        <v>900</v>
      </c>
      <c r="C18" s="307" t="s">
        <v>244</v>
      </c>
      <c r="D18" s="324"/>
      <c r="E18" s="314" t="s">
        <v>3580</v>
      </c>
      <c r="F18" s="325" t="s">
        <v>3581</v>
      </c>
      <c r="G18" s="326" t="s">
        <v>3558</v>
      </c>
      <c r="H18" s="317">
        <v>0</v>
      </c>
      <c r="I18" s="318">
        <f>H18*B18</f>
        <v>0</v>
      </c>
      <c r="J18" s="303"/>
    </row>
    <row r="19" spans="1:10">
      <c r="A19" s="321"/>
      <c r="B19" s="327"/>
      <c r="C19" s="307"/>
      <c r="D19" s="324"/>
      <c r="E19" s="314"/>
      <c r="F19" s="325"/>
      <c r="G19" s="326"/>
      <c r="H19" s="317"/>
      <c r="I19" s="318"/>
      <c r="J19" s="303"/>
    </row>
    <row r="20" spans="1:10" ht="91.2">
      <c r="A20" s="321"/>
      <c r="B20" s="306">
        <v>1</v>
      </c>
      <c r="C20" s="307" t="s">
        <v>3554</v>
      </c>
      <c r="D20" s="324"/>
      <c r="E20" s="314"/>
      <c r="F20" s="315" t="s">
        <v>3582</v>
      </c>
      <c r="G20" s="328" t="s">
        <v>3558</v>
      </c>
      <c r="H20" s="329">
        <v>0</v>
      </c>
      <c r="I20" s="330">
        <f t="shared" ref="I20:I26" si="1">H20*B20</f>
        <v>0</v>
      </c>
      <c r="J20" s="303"/>
    </row>
    <row r="21" spans="1:10" ht="34.200000000000003">
      <c r="A21" s="321"/>
      <c r="B21" s="306">
        <v>1</v>
      </c>
      <c r="C21" s="307" t="s">
        <v>3554</v>
      </c>
      <c r="D21" s="324"/>
      <c r="E21" s="314"/>
      <c r="F21" s="315" t="s">
        <v>3583</v>
      </c>
      <c r="G21" s="328" t="s">
        <v>3558</v>
      </c>
      <c r="H21" s="329">
        <v>0</v>
      </c>
      <c r="I21" s="330">
        <f t="shared" si="1"/>
        <v>0</v>
      </c>
      <c r="J21" s="303"/>
    </row>
    <row r="22" spans="1:10" ht="45.6">
      <c r="A22" s="321"/>
      <c r="B22" s="306">
        <v>1</v>
      </c>
      <c r="C22" s="307" t="s">
        <v>3554</v>
      </c>
      <c r="D22" s="324"/>
      <c r="E22" s="314"/>
      <c r="F22" s="331" t="s">
        <v>3584</v>
      </c>
      <c r="G22" s="332"/>
      <c r="H22" s="329">
        <v>0</v>
      </c>
      <c r="I22" s="330">
        <f t="shared" si="1"/>
        <v>0</v>
      </c>
      <c r="J22" s="303"/>
    </row>
    <row r="23" spans="1:10">
      <c r="A23" s="321"/>
      <c r="B23" s="306">
        <v>1</v>
      </c>
      <c r="C23" s="307" t="s">
        <v>3554</v>
      </c>
      <c r="D23" s="324"/>
      <c r="E23" s="314"/>
      <c r="F23" s="331" t="s">
        <v>3585</v>
      </c>
      <c r="G23" s="332"/>
      <c r="H23" s="329">
        <v>0</v>
      </c>
      <c r="I23" s="330">
        <f t="shared" si="1"/>
        <v>0</v>
      </c>
      <c r="J23" s="303"/>
    </row>
    <row r="24" spans="1:10">
      <c r="A24" s="321"/>
      <c r="B24" s="306">
        <v>1</v>
      </c>
      <c r="C24" s="307" t="s">
        <v>3554</v>
      </c>
      <c r="D24" s="324"/>
      <c r="E24" s="314"/>
      <c r="F24" s="331" t="s">
        <v>3586</v>
      </c>
      <c r="G24" s="332"/>
      <c r="H24" s="329">
        <v>0</v>
      </c>
      <c r="I24" s="330">
        <f t="shared" si="1"/>
        <v>0</v>
      </c>
      <c r="J24" s="303"/>
    </row>
    <row r="25" spans="1:10" ht="57">
      <c r="A25" s="321"/>
      <c r="B25" s="306">
        <v>1</v>
      </c>
      <c r="C25" s="307" t="s">
        <v>3554</v>
      </c>
      <c r="D25" s="324"/>
      <c r="E25" s="314"/>
      <c r="F25" s="331" t="s">
        <v>3587</v>
      </c>
      <c r="G25" s="332"/>
      <c r="H25" s="329">
        <v>0</v>
      </c>
      <c r="I25" s="330">
        <f t="shared" si="1"/>
        <v>0</v>
      </c>
      <c r="J25" s="303"/>
    </row>
    <row r="26" spans="1:10" ht="12" thickBot="1">
      <c r="A26" s="333"/>
      <c r="B26" s="334">
        <v>1</v>
      </c>
      <c r="C26" s="335" t="s">
        <v>3554</v>
      </c>
      <c r="D26" s="336"/>
      <c r="E26" s="337"/>
      <c r="F26" s="338" t="s">
        <v>3588</v>
      </c>
      <c r="G26" s="339"/>
      <c r="H26" s="340">
        <v>0</v>
      </c>
      <c r="I26" s="341">
        <f t="shared" si="1"/>
        <v>0</v>
      </c>
      <c r="J26" s="303"/>
    </row>
    <row r="27" spans="1:10" ht="12" thickTop="1">
      <c r="A27" s="342"/>
      <c r="B27" s="343"/>
      <c r="C27" s="344"/>
      <c r="D27" s="345"/>
      <c r="E27" s="346"/>
      <c r="F27" s="347"/>
      <c r="G27" s="348"/>
      <c r="H27" s="349"/>
      <c r="I27" s="350"/>
      <c r="J27" s="303"/>
    </row>
    <row r="28" spans="1:10" ht="12" thickBot="1">
      <c r="A28" s="351"/>
      <c r="B28" s="352"/>
      <c r="C28" s="353"/>
      <c r="D28" s="354"/>
      <c r="E28" s="355"/>
      <c r="F28" s="356"/>
      <c r="G28" s="357"/>
      <c r="H28" s="358"/>
      <c r="I28" s="359">
        <f>SUM(I5:I26)</f>
        <v>0</v>
      </c>
      <c r="J28" s="303"/>
    </row>
    <row r="29" spans="1:10" ht="12" customHeight="1">
      <c r="A29" s="360"/>
      <c r="B29" s="361"/>
      <c r="C29" s="362"/>
      <c r="D29" s="363"/>
      <c r="E29" s="364"/>
      <c r="F29" s="365"/>
      <c r="G29" s="366"/>
      <c r="H29" s="367"/>
      <c r="I29" s="367"/>
      <c r="J29" s="303"/>
    </row>
    <row r="30" spans="1:10" ht="12" customHeight="1">
      <c r="A30" s="321"/>
      <c r="B30" s="327"/>
      <c r="C30" s="323"/>
      <c r="D30" s="324"/>
      <c r="E30" s="314"/>
      <c r="F30" s="325"/>
      <c r="G30" s="326"/>
      <c r="H30" s="317"/>
      <c r="I30" s="317"/>
      <c r="J30" s="303"/>
    </row>
    <row r="31" spans="1:10">
      <c r="A31" s="321"/>
      <c r="B31" s="327"/>
      <c r="C31" s="323"/>
      <c r="D31" s="324"/>
      <c r="E31" s="314"/>
      <c r="F31" s="368"/>
      <c r="G31" s="328"/>
      <c r="H31" s="317"/>
      <c r="I31" s="317"/>
      <c r="J31" s="303"/>
    </row>
    <row r="32" spans="1:10" ht="12" customHeight="1">
      <c r="A32" s="321"/>
      <c r="B32" s="327"/>
      <c r="C32" s="323"/>
      <c r="D32" s="324"/>
      <c r="E32" s="314"/>
      <c r="F32" s="368"/>
      <c r="G32" s="328"/>
      <c r="H32" s="317"/>
      <c r="I32" s="317"/>
      <c r="J32" s="303"/>
    </row>
    <row r="33" spans="1:10" ht="12" customHeight="1">
      <c r="A33" s="321"/>
      <c r="B33" s="327"/>
      <c r="C33" s="307"/>
      <c r="D33" s="324"/>
      <c r="E33" s="314"/>
      <c r="F33" s="368"/>
      <c r="G33" s="328"/>
      <c r="H33" s="317"/>
      <c r="I33" s="317"/>
      <c r="J33" s="303"/>
    </row>
    <row r="34" spans="1:10" ht="12" customHeight="1">
      <c r="A34" s="321"/>
      <c r="B34" s="327"/>
      <c r="C34" s="307"/>
      <c r="D34" s="324"/>
      <c r="E34" s="314"/>
      <c r="F34" s="368"/>
      <c r="G34" s="328"/>
      <c r="H34" s="317"/>
      <c r="I34" s="317"/>
    </row>
    <row r="35" spans="1:10" ht="12" customHeight="1">
      <c r="A35" s="321"/>
      <c r="B35" s="327"/>
      <c r="C35" s="307"/>
      <c r="D35" s="324"/>
      <c r="E35" s="314"/>
      <c r="F35" s="368"/>
      <c r="G35" s="328"/>
      <c r="H35" s="317"/>
      <c r="I35" s="317"/>
    </row>
    <row r="36" spans="1:10" ht="12" customHeight="1">
      <c r="A36" s="321"/>
      <c r="B36" s="327"/>
      <c r="C36" s="307"/>
      <c r="D36" s="324"/>
      <c r="E36" s="314"/>
      <c r="F36" s="368"/>
      <c r="G36" s="328"/>
      <c r="H36" s="317"/>
      <c r="I36" s="317"/>
    </row>
    <row r="37" spans="1:10" ht="12" customHeight="1">
      <c r="A37" s="321"/>
      <c r="B37" s="327"/>
      <c r="C37" s="307"/>
      <c r="D37" s="324"/>
      <c r="E37" s="314"/>
      <c r="F37" s="368"/>
      <c r="G37" s="328"/>
      <c r="H37" s="317"/>
      <c r="I37" s="317"/>
    </row>
    <row r="38" spans="1:10" ht="12" customHeight="1">
      <c r="A38" s="321"/>
      <c r="B38" s="327"/>
      <c r="C38" s="307"/>
      <c r="D38" s="324"/>
      <c r="E38" s="314"/>
      <c r="F38" s="368"/>
      <c r="G38" s="328"/>
      <c r="H38" s="317"/>
      <c r="I38" s="317"/>
    </row>
    <row r="39" spans="1:10" ht="12" customHeight="1">
      <c r="A39" s="321"/>
      <c r="B39" s="327"/>
      <c r="C39" s="323"/>
      <c r="D39" s="324"/>
      <c r="E39" s="314"/>
      <c r="F39" s="368"/>
      <c r="G39" s="328"/>
      <c r="H39" s="317"/>
      <c r="I39" s="317"/>
    </row>
    <row r="40" spans="1:10" ht="12" customHeight="1">
      <c r="A40" s="321"/>
      <c r="B40" s="327"/>
      <c r="C40" s="323"/>
      <c r="D40" s="324"/>
      <c r="E40" s="314"/>
      <c r="F40" s="368"/>
      <c r="G40" s="328"/>
      <c r="H40" s="317"/>
      <c r="I40" s="317"/>
    </row>
    <row r="41" spans="1:10" ht="12" customHeight="1">
      <c r="A41" s="321"/>
      <c r="B41" s="327"/>
      <c r="C41" s="323"/>
      <c r="D41" s="324"/>
      <c r="E41" s="314"/>
      <c r="F41" s="368"/>
      <c r="G41" s="328"/>
      <c r="H41" s="317"/>
      <c r="I41" s="317"/>
    </row>
    <row r="42" spans="1:10" ht="12" customHeight="1">
      <c r="A42" s="321"/>
      <c r="B42" s="327"/>
      <c r="C42" s="323"/>
      <c r="D42" s="324"/>
      <c r="E42" s="314"/>
      <c r="F42" s="368"/>
      <c r="G42" s="328"/>
      <c r="H42" s="317"/>
      <c r="I42" s="317"/>
    </row>
    <row r="43" spans="1:10" ht="12" customHeight="1">
      <c r="A43" s="321"/>
      <c r="B43" s="327"/>
      <c r="C43" s="323"/>
      <c r="D43" s="324"/>
      <c r="E43" s="314"/>
      <c r="F43" s="368"/>
      <c r="G43" s="328"/>
      <c r="H43" s="317"/>
      <c r="I43" s="317"/>
    </row>
    <row r="44" spans="1:10" ht="12" customHeight="1">
      <c r="A44" s="321"/>
      <c r="B44" s="327"/>
      <c r="C44" s="323"/>
      <c r="D44" s="324"/>
      <c r="E44" s="314"/>
      <c r="F44" s="368"/>
      <c r="G44" s="328"/>
    </row>
    <row r="45" spans="1:10" ht="12" customHeight="1">
      <c r="A45" s="321"/>
      <c r="B45" s="327"/>
      <c r="C45" s="323"/>
      <c r="D45" s="324"/>
      <c r="E45" s="314"/>
      <c r="F45" s="368"/>
      <c r="G45" s="328"/>
    </row>
    <row r="46" spans="1:10" ht="12" customHeight="1">
      <c r="A46" s="321"/>
      <c r="B46" s="327"/>
      <c r="C46" s="323"/>
      <c r="D46" s="324"/>
      <c r="E46" s="314"/>
      <c r="F46" s="368"/>
      <c r="G46" s="328"/>
    </row>
    <row r="47" spans="1:10" ht="12" customHeight="1">
      <c r="A47" s="295"/>
      <c r="B47" s="296"/>
      <c r="C47" s="297"/>
      <c r="D47" s="298"/>
      <c r="E47" s="299"/>
      <c r="F47" s="369"/>
      <c r="G47" s="300"/>
    </row>
    <row r="48" spans="1:10" ht="12" customHeight="1">
      <c r="A48" s="321"/>
      <c r="B48" s="327"/>
      <c r="C48" s="307"/>
      <c r="D48" s="324"/>
      <c r="E48" s="314"/>
      <c r="F48" s="368"/>
      <c r="G48" s="328"/>
    </row>
    <row r="49" spans="1:7" ht="12" customHeight="1">
      <c r="A49" s="321"/>
      <c r="B49" s="327"/>
      <c r="C49" s="307"/>
      <c r="D49" s="324"/>
      <c r="E49" s="314"/>
      <c r="F49" s="368"/>
      <c r="G49" s="328"/>
    </row>
    <row r="50" spans="1:7" ht="12" customHeight="1">
      <c r="A50" s="321"/>
      <c r="B50" s="327"/>
      <c r="C50" s="307"/>
      <c r="D50" s="324"/>
      <c r="E50" s="314"/>
      <c r="F50" s="368"/>
      <c r="G50" s="328"/>
    </row>
    <row r="51" spans="1:7" ht="12" customHeight="1">
      <c r="A51" s="321"/>
      <c r="B51" s="327"/>
      <c r="C51" s="307"/>
      <c r="D51" s="324"/>
      <c r="E51" s="314"/>
      <c r="F51" s="368"/>
      <c r="G51" s="328"/>
    </row>
    <row r="52" spans="1:7" ht="12" customHeight="1">
      <c r="A52" s="321"/>
      <c r="B52" s="327"/>
      <c r="C52" s="307"/>
      <c r="D52" s="324"/>
      <c r="E52" s="314"/>
      <c r="F52" s="368"/>
      <c r="G52" s="328"/>
    </row>
    <row r="53" spans="1:7" ht="12" customHeight="1">
      <c r="A53" s="321"/>
      <c r="B53" s="327"/>
      <c r="C53" s="307"/>
      <c r="D53" s="324"/>
      <c r="E53" s="314"/>
      <c r="F53" s="368"/>
      <c r="G53" s="328"/>
    </row>
    <row r="54" spans="1:7" ht="12" customHeight="1">
      <c r="A54" s="321"/>
      <c r="B54" s="327"/>
      <c r="C54" s="307"/>
      <c r="D54" s="324"/>
      <c r="E54" s="314"/>
      <c r="F54" s="368"/>
      <c r="G54" s="328"/>
    </row>
    <row r="55" spans="1:7" ht="12" customHeight="1">
      <c r="A55" s="321"/>
      <c r="B55" s="327"/>
      <c r="C55" s="307"/>
      <c r="D55" s="324"/>
      <c r="E55" s="314"/>
      <c r="F55" s="368"/>
      <c r="G55" s="328"/>
    </row>
    <row r="56" spans="1:7" ht="12" customHeight="1">
      <c r="A56" s="321"/>
      <c r="B56" s="327"/>
      <c r="C56" s="307"/>
      <c r="D56" s="324"/>
      <c r="E56" s="314"/>
      <c r="F56" s="368"/>
      <c r="G56" s="328"/>
    </row>
    <row r="57" spans="1:7" ht="12" customHeight="1">
      <c r="A57" s="321"/>
      <c r="B57" s="327"/>
      <c r="C57" s="307"/>
      <c r="D57" s="324"/>
      <c r="E57" s="314"/>
      <c r="F57" s="368"/>
      <c r="G57" s="328"/>
    </row>
    <row r="58" spans="1:7" ht="12" customHeight="1">
      <c r="A58" s="321"/>
      <c r="B58" s="327"/>
      <c r="C58" s="307"/>
      <c r="D58" s="324"/>
      <c r="E58" s="314"/>
      <c r="F58" s="368"/>
      <c r="G58" s="328"/>
    </row>
    <row r="59" spans="1:7" ht="12" customHeight="1">
      <c r="A59" s="321"/>
      <c r="B59" s="327"/>
      <c r="C59" s="323"/>
      <c r="D59" s="324"/>
      <c r="E59" s="314"/>
      <c r="F59" s="368"/>
      <c r="G59" s="328"/>
    </row>
    <row r="60" spans="1:7" ht="12" customHeight="1">
      <c r="A60" s="321"/>
      <c r="B60" s="327"/>
      <c r="C60" s="307"/>
      <c r="D60" s="324"/>
      <c r="E60" s="314"/>
      <c r="F60" s="368"/>
      <c r="G60" s="328"/>
    </row>
    <row r="61" spans="1:7" ht="12" customHeight="1">
      <c r="A61" s="321"/>
      <c r="B61" s="327"/>
      <c r="C61" s="307"/>
      <c r="D61" s="324"/>
      <c r="E61" s="314"/>
      <c r="F61" s="368"/>
      <c r="G61" s="328"/>
    </row>
    <row r="62" spans="1:7" ht="12" customHeight="1">
      <c r="A62" s="321"/>
      <c r="B62" s="327"/>
      <c r="C62" s="323"/>
      <c r="D62" s="324"/>
      <c r="E62" s="314"/>
      <c r="F62" s="368"/>
      <c r="G62" s="328"/>
    </row>
    <row r="63" spans="1:7" ht="12" customHeight="1">
      <c r="A63" s="321"/>
      <c r="B63" s="327"/>
      <c r="C63" s="307"/>
      <c r="D63" s="324"/>
      <c r="E63" s="314"/>
      <c r="F63" s="368"/>
      <c r="G63" s="328"/>
    </row>
    <row r="64" spans="1:7" ht="12" customHeight="1">
      <c r="A64" s="321"/>
      <c r="B64" s="327"/>
      <c r="C64" s="323"/>
      <c r="D64" s="324"/>
      <c r="E64" s="314"/>
      <c r="F64" s="368"/>
      <c r="G64" s="328"/>
    </row>
    <row r="65" spans="1:9" ht="12" customHeight="1">
      <c r="A65" s="321"/>
      <c r="B65" s="327"/>
      <c r="C65" s="323"/>
      <c r="D65" s="324"/>
      <c r="E65" s="314"/>
      <c r="F65" s="368"/>
      <c r="G65" s="328"/>
    </row>
    <row r="66" spans="1:9" ht="12" customHeight="1">
      <c r="A66" s="321"/>
      <c r="B66" s="327"/>
      <c r="C66" s="323"/>
      <c r="D66" s="324"/>
      <c r="E66" s="314"/>
      <c r="F66" s="368"/>
      <c r="G66" s="328"/>
    </row>
    <row r="67" spans="1:9" ht="12" customHeight="1">
      <c r="A67" s="321"/>
      <c r="B67" s="327"/>
      <c r="C67" s="323"/>
      <c r="D67" s="324"/>
      <c r="E67" s="314"/>
      <c r="F67" s="368"/>
      <c r="G67" s="328"/>
    </row>
    <row r="68" spans="1:9" ht="12" customHeight="1">
      <c r="A68" s="321"/>
      <c r="B68" s="327"/>
      <c r="C68" s="323"/>
      <c r="D68" s="324"/>
      <c r="E68" s="314"/>
      <c r="F68" s="368"/>
      <c r="G68" s="328"/>
    </row>
    <row r="69" spans="1:9" ht="12" customHeight="1">
      <c r="A69" s="321"/>
      <c r="B69" s="327"/>
      <c r="C69" s="323"/>
      <c r="D69" s="324"/>
      <c r="E69" s="314"/>
      <c r="F69" s="368"/>
      <c r="G69" s="328"/>
      <c r="H69" s="370"/>
      <c r="I69" s="370"/>
    </row>
    <row r="70" spans="1:9" ht="12" customHeight="1">
      <c r="A70" s="321"/>
      <c r="B70" s="327"/>
      <c r="C70" s="323"/>
      <c r="D70" s="324"/>
      <c r="E70" s="314"/>
      <c r="F70" s="368"/>
      <c r="G70" s="328"/>
    </row>
    <row r="71" spans="1:9" ht="12" customHeight="1">
      <c r="A71" s="321"/>
      <c r="B71" s="327"/>
      <c r="C71" s="323"/>
      <c r="D71" s="324"/>
      <c r="E71" s="314"/>
      <c r="F71" s="368"/>
      <c r="G71" s="328"/>
    </row>
    <row r="72" spans="1:9" ht="12" customHeight="1">
      <c r="A72" s="321"/>
      <c r="B72" s="327"/>
      <c r="C72" s="323"/>
      <c r="D72" s="324"/>
      <c r="E72" s="314"/>
      <c r="F72" s="368"/>
      <c r="G72" s="328"/>
    </row>
    <row r="73" spans="1:9" ht="12" customHeight="1">
      <c r="A73" s="321"/>
      <c r="B73" s="327"/>
      <c r="C73" s="323"/>
      <c r="D73" s="324"/>
      <c r="E73" s="314"/>
      <c r="F73" s="368"/>
      <c r="G73" s="328"/>
    </row>
    <row r="74" spans="1:9" s="370" customFormat="1" ht="12" customHeight="1">
      <c r="A74" s="321"/>
      <c r="B74" s="327"/>
      <c r="C74" s="323"/>
      <c r="D74" s="324"/>
      <c r="E74" s="314"/>
      <c r="F74" s="368"/>
      <c r="G74" s="328"/>
      <c r="H74" s="304"/>
      <c r="I74" s="304"/>
    </row>
    <row r="75" spans="1:9" ht="12" customHeight="1">
      <c r="A75" s="321"/>
      <c r="B75" s="327"/>
      <c r="C75" s="323"/>
      <c r="D75" s="324"/>
      <c r="E75" s="314"/>
      <c r="F75" s="368"/>
      <c r="G75" s="328"/>
    </row>
    <row r="76" spans="1:9" ht="12" customHeight="1">
      <c r="A76" s="321"/>
      <c r="B76" s="327"/>
      <c r="C76" s="323"/>
      <c r="D76" s="324"/>
      <c r="E76" s="314"/>
      <c r="F76" s="368"/>
      <c r="G76" s="328"/>
    </row>
    <row r="77" spans="1:9" ht="12" customHeight="1">
      <c r="A77" s="321"/>
      <c r="B77" s="327"/>
      <c r="C77" s="323"/>
      <c r="D77" s="324"/>
      <c r="E77" s="314"/>
      <c r="F77" s="368"/>
      <c r="G77" s="328"/>
    </row>
    <row r="78" spans="1:9" ht="12" customHeight="1">
      <c r="A78" s="321"/>
      <c r="B78" s="327"/>
      <c r="C78" s="323"/>
      <c r="D78" s="324"/>
      <c r="E78" s="314"/>
      <c r="F78" s="368"/>
      <c r="G78" s="328"/>
    </row>
    <row r="79" spans="1:9" ht="12" customHeight="1">
      <c r="A79" s="321"/>
      <c r="B79" s="327"/>
      <c r="C79" s="323"/>
      <c r="D79" s="324"/>
      <c r="E79" s="314"/>
      <c r="F79" s="368"/>
      <c r="G79" s="328"/>
    </row>
    <row r="80" spans="1:9" ht="12" customHeight="1">
      <c r="A80" s="321"/>
      <c r="B80" s="327"/>
      <c r="C80" s="323"/>
      <c r="D80" s="324"/>
      <c r="E80" s="314"/>
      <c r="F80" s="368"/>
      <c r="G80" s="328"/>
    </row>
    <row r="81" spans="1:7" ht="12" customHeight="1">
      <c r="A81" s="321"/>
      <c r="B81" s="327"/>
      <c r="C81" s="323"/>
      <c r="D81" s="324"/>
      <c r="E81" s="314"/>
      <c r="F81" s="368"/>
      <c r="G81" s="328"/>
    </row>
    <row r="82" spans="1:7" ht="12" customHeight="1">
      <c r="A82" s="321"/>
      <c r="B82" s="327"/>
      <c r="C82" s="323"/>
      <c r="D82" s="324"/>
      <c r="E82" s="314"/>
      <c r="F82" s="368"/>
      <c r="G82" s="328"/>
    </row>
    <row r="83" spans="1:7" ht="12" customHeight="1">
      <c r="A83" s="321"/>
      <c r="B83" s="327"/>
      <c r="C83" s="323"/>
      <c r="D83" s="324"/>
      <c r="E83" s="314"/>
      <c r="F83" s="368"/>
      <c r="G83" s="328"/>
    </row>
    <row r="84" spans="1:7" ht="12" customHeight="1">
      <c r="A84" s="321"/>
      <c r="B84" s="327"/>
      <c r="D84" s="324"/>
      <c r="E84" s="314"/>
      <c r="F84" s="368"/>
      <c r="G84" s="328"/>
    </row>
    <row r="85" spans="1:7" ht="12" customHeight="1">
      <c r="A85" s="321"/>
      <c r="B85" s="327"/>
      <c r="D85" s="324"/>
      <c r="E85" s="314"/>
      <c r="F85" s="368"/>
      <c r="G85" s="328"/>
    </row>
    <row r="86" spans="1:7" ht="12" customHeight="1">
      <c r="A86" s="321"/>
      <c r="B86" s="327"/>
      <c r="D86" s="324"/>
      <c r="E86" s="314"/>
      <c r="F86" s="368"/>
      <c r="G86" s="328"/>
    </row>
    <row r="87" spans="1:7" ht="12" customHeight="1">
      <c r="A87" s="321"/>
      <c r="B87" s="327"/>
      <c r="D87" s="324"/>
      <c r="E87" s="314"/>
      <c r="F87" s="368"/>
      <c r="G87" s="328"/>
    </row>
    <row r="88" spans="1:7" ht="12" customHeight="1">
      <c r="A88" s="321"/>
      <c r="B88" s="327"/>
      <c r="D88" s="324"/>
      <c r="E88" s="314"/>
      <c r="F88" s="368"/>
      <c r="G88" s="328"/>
    </row>
    <row r="89" spans="1:7" ht="12" customHeight="1">
      <c r="A89" s="321"/>
      <c r="B89" s="327"/>
      <c r="D89" s="324"/>
      <c r="E89" s="314"/>
      <c r="F89" s="368"/>
      <c r="G89" s="328"/>
    </row>
    <row r="90" spans="1:7" ht="12" customHeight="1">
      <c r="A90" s="321"/>
      <c r="B90" s="327"/>
      <c r="D90" s="324"/>
      <c r="E90" s="314"/>
      <c r="F90" s="368"/>
      <c r="G90" s="328"/>
    </row>
    <row r="91" spans="1:7" ht="12" customHeight="1">
      <c r="A91" s="321"/>
      <c r="B91" s="327"/>
      <c r="D91" s="324"/>
      <c r="E91" s="314"/>
      <c r="F91" s="368"/>
      <c r="G91" s="328"/>
    </row>
    <row r="92" spans="1:7" ht="12" customHeight="1">
      <c r="A92" s="321"/>
      <c r="B92" s="327"/>
      <c r="D92" s="324"/>
      <c r="E92" s="314"/>
      <c r="F92" s="368"/>
      <c r="G92" s="328"/>
    </row>
    <row r="93" spans="1:7" ht="12" customHeight="1">
      <c r="D93" s="324"/>
      <c r="F93" s="368"/>
      <c r="G93" s="328"/>
    </row>
    <row r="94" spans="1:7" ht="12" customHeight="1">
      <c r="B94" s="327"/>
      <c r="D94" s="324"/>
      <c r="F94" s="368"/>
      <c r="G94" s="328"/>
    </row>
    <row r="95" spans="1:7" ht="12" customHeight="1">
      <c r="B95" s="327"/>
      <c r="D95" s="324"/>
      <c r="F95" s="368"/>
      <c r="G95" s="328"/>
    </row>
    <row r="96" spans="1:7" ht="12" customHeight="1">
      <c r="B96" s="327"/>
      <c r="D96" s="324"/>
      <c r="F96" s="368"/>
      <c r="G96" s="328"/>
    </row>
    <row r="97" spans="1:7" ht="12" customHeight="1">
      <c r="B97" s="327"/>
      <c r="D97" s="324"/>
      <c r="F97" s="368"/>
      <c r="G97" s="328"/>
    </row>
    <row r="98" spans="1:7" ht="12" customHeight="1">
      <c r="B98" s="327"/>
      <c r="D98" s="324"/>
      <c r="F98" s="368"/>
      <c r="G98" s="328"/>
    </row>
    <row r="99" spans="1:7" ht="12" customHeight="1">
      <c r="B99" s="327"/>
      <c r="D99" s="324"/>
      <c r="F99" s="368"/>
      <c r="G99" s="328"/>
    </row>
    <row r="100" spans="1:7" ht="12" customHeight="1">
      <c r="B100" s="327"/>
      <c r="D100" s="324"/>
      <c r="F100" s="368"/>
      <c r="G100" s="328"/>
    </row>
    <row r="101" spans="1:7" ht="12" customHeight="1">
      <c r="B101" s="327"/>
      <c r="D101" s="324"/>
      <c r="F101" s="368"/>
      <c r="G101" s="328"/>
    </row>
    <row r="102" spans="1:7" ht="12" customHeight="1">
      <c r="D102" s="324"/>
      <c r="F102" s="368"/>
      <c r="G102" s="328"/>
    </row>
    <row r="103" spans="1:7" ht="12" customHeight="1">
      <c r="A103" s="321"/>
      <c r="B103" s="327"/>
      <c r="C103" s="323"/>
      <c r="D103" s="324"/>
      <c r="E103" s="314"/>
      <c r="F103" s="368"/>
      <c r="G103" s="328"/>
    </row>
    <row r="104" spans="1:7" ht="12" customHeight="1">
      <c r="A104" s="321"/>
      <c r="B104" s="327"/>
      <c r="C104" s="323"/>
      <c r="D104" s="324"/>
      <c r="E104" s="314"/>
      <c r="F104" s="368"/>
      <c r="G104" s="328"/>
    </row>
    <row r="105" spans="1:7" ht="12" customHeight="1">
      <c r="A105" s="321"/>
      <c r="B105" s="327"/>
      <c r="C105" s="323"/>
      <c r="D105" s="324"/>
      <c r="E105" s="314"/>
      <c r="F105" s="368"/>
      <c r="G105" s="328"/>
    </row>
    <row r="106" spans="1:7" ht="12" customHeight="1">
      <c r="A106" s="321"/>
      <c r="B106" s="327"/>
      <c r="C106" s="323"/>
      <c r="D106" s="324"/>
      <c r="E106" s="314"/>
      <c r="F106" s="368"/>
      <c r="G106" s="328"/>
    </row>
    <row r="107" spans="1:7" ht="12" customHeight="1">
      <c r="A107" s="321"/>
      <c r="B107" s="327"/>
      <c r="C107" s="323"/>
      <c r="D107" s="324"/>
      <c r="E107" s="314"/>
      <c r="F107" s="368"/>
      <c r="G107" s="328"/>
    </row>
    <row r="108" spans="1:7" ht="12" customHeight="1">
      <c r="A108" s="295"/>
      <c r="B108" s="296"/>
      <c r="C108" s="297"/>
      <c r="D108" s="298"/>
      <c r="E108" s="299"/>
      <c r="F108" s="369"/>
      <c r="G108" s="300"/>
    </row>
    <row r="109" spans="1:7" ht="12" customHeight="1">
      <c r="A109" s="321"/>
      <c r="B109" s="327"/>
      <c r="C109" s="307"/>
      <c r="D109" s="324"/>
      <c r="E109" s="314"/>
      <c r="F109" s="368"/>
      <c r="G109" s="328"/>
    </row>
    <row r="110" spans="1:7" ht="12" customHeight="1">
      <c r="A110" s="321"/>
      <c r="B110" s="327"/>
      <c r="D110" s="324"/>
      <c r="E110" s="314"/>
      <c r="F110" s="368"/>
      <c r="G110" s="328"/>
    </row>
    <row r="111" spans="1:7" ht="12" customHeight="1">
      <c r="A111" s="321"/>
      <c r="B111" s="327"/>
      <c r="D111" s="324"/>
      <c r="E111" s="314"/>
      <c r="F111" s="368"/>
      <c r="G111" s="328"/>
    </row>
    <row r="112" spans="1:7" ht="12" customHeight="1">
      <c r="A112" s="321"/>
      <c r="B112" s="327"/>
      <c r="D112" s="324"/>
      <c r="E112" s="314"/>
      <c r="F112" s="368"/>
      <c r="G112" s="328"/>
    </row>
    <row r="113" spans="1:7" ht="12" customHeight="1">
      <c r="A113" s="321"/>
      <c r="B113" s="327"/>
      <c r="D113" s="324"/>
      <c r="E113" s="314"/>
      <c r="F113" s="368"/>
      <c r="G113" s="328"/>
    </row>
    <row r="114" spans="1:7" ht="12" customHeight="1">
      <c r="A114" s="321"/>
      <c r="B114" s="327"/>
      <c r="D114" s="324"/>
      <c r="E114" s="314"/>
      <c r="F114" s="368"/>
      <c r="G114" s="328"/>
    </row>
    <row r="115" spans="1:7" ht="12" customHeight="1">
      <c r="D115" s="324"/>
      <c r="F115" s="368"/>
      <c r="G115" s="328"/>
    </row>
    <row r="116" spans="1:7" ht="12" customHeight="1">
      <c r="B116" s="327"/>
      <c r="D116" s="324"/>
      <c r="F116" s="368"/>
      <c r="G116" s="328"/>
    </row>
    <row r="117" spans="1:7" ht="12" customHeight="1">
      <c r="B117" s="327"/>
      <c r="D117" s="324"/>
      <c r="F117" s="368"/>
      <c r="G117" s="328"/>
    </row>
    <row r="118" spans="1:7" ht="12" customHeight="1">
      <c r="B118" s="327"/>
      <c r="D118" s="324"/>
      <c r="F118" s="368"/>
      <c r="G118" s="328"/>
    </row>
    <row r="119" spans="1:7" ht="12" customHeight="1">
      <c r="B119" s="327"/>
      <c r="D119" s="324"/>
      <c r="F119" s="368"/>
      <c r="G119" s="328"/>
    </row>
    <row r="120" spans="1:7" ht="12" customHeight="1">
      <c r="D120" s="324"/>
      <c r="F120" s="368"/>
      <c r="G120" s="328"/>
    </row>
    <row r="121" spans="1:7" ht="12" customHeight="1">
      <c r="B121" s="327"/>
      <c r="D121" s="324"/>
      <c r="F121" s="368"/>
      <c r="G121" s="328"/>
    </row>
    <row r="122" spans="1:7" ht="12" customHeight="1">
      <c r="B122" s="327"/>
      <c r="D122" s="324"/>
      <c r="F122" s="368"/>
      <c r="G122" s="328"/>
    </row>
    <row r="123" spans="1:7" ht="12" customHeight="1">
      <c r="B123" s="327"/>
      <c r="D123" s="324"/>
      <c r="F123" s="368"/>
      <c r="G123" s="328"/>
    </row>
    <row r="124" spans="1:7" ht="12" customHeight="1">
      <c r="B124" s="327"/>
      <c r="D124" s="324"/>
      <c r="F124" s="368"/>
      <c r="G124" s="328"/>
    </row>
    <row r="125" spans="1:7" ht="12" customHeight="1">
      <c r="D125" s="324"/>
      <c r="F125" s="368"/>
      <c r="G125" s="328"/>
    </row>
    <row r="126" spans="1:7" ht="12" customHeight="1">
      <c r="B126" s="327"/>
      <c r="D126" s="324"/>
      <c r="F126" s="368"/>
      <c r="G126" s="328"/>
    </row>
    <row r="127" spans="1:7" ht="12" customHeight="1">
      <c r="B127" s="327"/>
      <c r="D127" s="324"/>
      <c r="F127" s="368"/>
      <c r="G127" s="328"/>
    </row>
    <row r="128" spans="1:7" ht="12" customHeight="1">
      <c r="B128" s="327"/>
      <c r="D128" s="324"/>
      <c r="F128" s="368"/>
      <c r="G128" s="328"/>
    </row>
    <row r="129" spans="1:7" ht="12" customHeight="1">
      <c r="B129" s="327"/>
      <c r="D129" s="324"/>
      <c r="F129" s="368"/>
      <c r="G129" s="328"/>
    </row>
    <row r="130" spans="1:7" ht="12" customHeight="1">
      <c r="B130" s="327"/>
      <c r="D130" s="324"/>
      <c r="F130" s="368"/>
      <c r="G130" s="328"/>
    </row>
    <row r="131" spans="1:7" ht="12" customHeight="1">
      <c r="B131" s="327"/>
      <c r="D131" s="324"/>
      <c r="F131" s="368"/>
      <c r="G131" s="328"/>
    </row>
    <row r="132" spans="1:7" ht="12" customHeight="1">
      <c r="B132" s="327"/>
      <c r="D132" s="324"/>
      <c r="F132" s="368"/>
      <c r="G132" s="328"/>
    </row>
    <row r="133" spans="1:7" ht="12" customHeight="1">
      <c r="B133" s="327"/>
      <c r="D133" s="324"/>
      <c r="F133" s="368"/>
      <c r="G133" s="328"/>
    </row>
    <row r="134" spans="1:7" ht="12" customHeight="1">
      <c r="D134" s="324"/>
      <c r="F134" s="368"/>
      <c r="G134" s="328"/>
    </row>
    <row r="135" spans="1:7" ht="12" customHeight="1">
      <c r="B135" s="327"/>
      <c r="D135" s="324"/>
      <c r="F135" s="368"/>
      <c r="G135" s="328"/>
    </row>
    <row r="136" spans="1:7" ht="12" customHeight="1">
      <c r="B136" s="327"/>
      <c r="D136" s="324"/>
      <c r="F136" s="368"/>
      <c r="G136" s="328"/>
    </row>
    <row r="137" spans="1:7" ht="12" customHeight="1">
      <c r="B137" s="327"/>
      <c r="D137" s="324"/>
      <c r="F137" s="368"/>
      <c r="G137" s="328"/>
    </row>
    <row r="138" spans="1:7" ht="12" customHeight="1">
      <c r="B138" s="327"/>
      <c r="D138" s="324"/>
      <c r="F138" s="368"/>
      <c r="G138" s="328"/>
    </row>
    <row r="139" spans="1:7" ht="12" customHeight="1">
      <c r="D139" s="324"/>
      <c r="F139" s="368"/>
      <c r="G139" s="328"/>
    </row>
    <row r="140" spans="1:7" ht="12" customHeight="1">
      <c r="A140" s="321"/>
      <c r="B140" s="327"/>
      <c r="C140" s="323"/>
      <c r="D140" s="324"/>
      <c r="E140" s="314"/>
      <c r="F140" s="368"/>
      <c r="G140" s="328"/>
    </row>
    <row r="141" spans="1:7" ht="12" customHeight="1">
      <c r="A141" s="321"/>
      <c r="B141" s="327"/>
      <c r="C141" s="323"/>
      <c r="D141" s="324"/>
      <c r="E141" s="314"/>
      <c r="F141" s="368"/>
      <c r="G141" s="328"/>
    </row>
    <row r="142" spans="1:7" ht="12" customHeight="1">
      <c r="A142" s="321"/>
      <c r="B142" s="327"/>
      <c r="C142" s="323"/>
      <c r="D142" s="324"/>
      <c r="E142" s="314"/>
      <c r="F142" s="368"/>
      <c r="G142" s="328"/>
    </row>
    <row r="143" spans="1:7" ht="12" customHeight="1">
      <c r="A143" s="321"/>
      <c r="B143" s="327"/>
      <c r="C143" s="323"/>
      <c r="D143" s="324"/>
      <c r="E143" s="314"/>
      <c r="F143" s="368"/>
      <c r="G143" s="328"/>
    </row>
    <row r="144" spans="1:7" ht="12" customHeight="1">
      <c r="A144" s="321"/>
      <c r="B144" s="327"/>
      <c r="C144" s="323"/>
      <c r="D144" s="324"/>
      <c r="E144" s="314"/>
      <c r="F144" s="368"/>
      <c r="G144" s="328"/>
    </row>
    <row r="145" spans="1:7" ht="12" customHeight="1">
      <c r="A145" s="321"/>
      <c r="B145" s="327"/>
      <c r="C145" s="323"/>
      <c r="D145" s="324"/>
      <c r="E145" s="314"/>
      <c r="F145" s="368"/>
      <c r="G145" s="328"/>
    </row>
    <row r="146" spans="1:7" ht="12" customHeight="1">
      <c r="A146" s="321"/>
      <c r="B146" s="327"/>
      <c r="C146" s="323"/>
      <c r="D146" s="324"/>
      <c r="E146" s="314"/>
      <c r="F146" s="368"/>
      <c r="G146" s="328"/>
    </row>
    <row r="147" spans="1:7" ht="12" customHeight="1">
      <c r="A147" s="321"/>
      <c r="B147" s="327"/>
      <c r="C147" s="323"/>
      <c r="D147" s="324"/>
      <c r="E147" s="314"/>
      <c r="F147" s="368"/>
      <c r="G147" s="328"/>
    </row>
    <row r="148" spans="1:7" ht="12" customHeight="1">
      <c r="A148" s="295"/>
      <c r="B148" s="296"/>
      <c r="C148" s="297"/>
      <c r="D148" s="298"/>
      <c r="E148" s="299"/>
      <c r="F148" s="369"/>
      <c r="G148" s="300"/>
    </row>
    <row r="149" spans="1:7" ht="12" customHeight="1">
      <c r="A149" s="321"/>
      <c r="B149" s="327"/>
      <c r="C149" s="307"/>
      <c r="D149" s="324"/>
      <c r="E149" s="314"/>
      <c r="F149" s="368"/>
      <c r="G149" s="328"/>
    </row>
    <row r="150" spans="1:7" ht="12" customHeight="1">
      <c r="A150" s="321"/>
      <c r="B150" s="327"/>
      <c r="C150" s="307"/>
      <c r="D150" s="324"/>
      <c r="E150" s="314"/>
      <c r="F150" s="368"/>
      <c r="G150" s="328"/>
    </row>
    <row r="151" spans="1:7" ht="12" customHeight="1">
      <c r="A151" s="321"/>
      <c r="B151" s="327"/>
      <c r="C151" s="307"/>
      <c r="D151" s="324"/>
      <c r="E151" s="314"/>
      <c r="F151" s="368"/>
      <c r="G151" s="328"/>
    </row>
    <row r="152" spans="1:7" ht="12" customHeight="1">
      <c r="A152" s="321"/>
      <c r="B152" s="327"/>
      <c r="C152" s="307"/>
      <c r="D152" s="324"/>
      <c r="E152" s="314"/>
      <c r="F152" s="368"/>
      <c r="G152" s="328"/>
    </row>
    <row r="153" spans="1:7" ht="12" customHeight="1">
      <c r="D153" s="324"/>
      <c r="F153" s="368"/>
      <c r="G153" s="328"/>
    </row>
    <row r="154" spans="1:7" ht="12" customHeight="1">
      <c r="B154" s="327"/>
      <c r="D154" s="324"/>
      <c r="F154" s="368"/>
      <c r="G154" s="328"/>
    </row>
    <row r="155" spans="1:7" ht="12" customHeight="1">
      <c r="B155" s="327"/>
      <c r="D155" s="324"/>
      <c r="F155" s="368"/>
      <c r="G155" s="328"/>
    </row>
    <row r="156" spans="1:7" ht="12" customHeight="1">
      <c r="D156" s="324"/>
      <c r="F156" s="368"/>
      <c r="G156" s="328"/>
    </row>
    <row r="157" spans="1:7" ht="12" customHeight="1">
      <c r="B157" s="327"/>
      <c r="D157" s="324"/>
      <c r="F157" s="368"/>
      <c r="G157" s="328"/>
    </row>
    <row r="158" spans="1:7" ht="12" customHeight="1">
      <c r="B158" s="327"/>
      <c r="D158" s="324"/>
      <c r="F158" s="368"/>
      <c r="G158" s="328"/>
    </row>
    <row r="159" spans="1:7" ht="12" customHeight="1">
      <c r="D159" s="324"/>
      <c r="F159" s="368"/>
      <c r="G159" s="328"/>
    </row>
    <row r="160" spans="1:7" ht="12" customHeight="1">
      <c r="A160" s="321"/>
      <c r="B160" s="327"/>
      <c r="C160" s="323"/>
      <c r="D160" s="324"/>
      <c r="E160" s="314"/>
      <c r="F160" s="368"/>
      <c r="G160" s="328"/>
    </row>
    <row r="161" spans="1:7" ht="12" customHeight="1">
      <c r="A161" s="321"/>
      <c r="B161" s="327"/>
      <c r="C161" s="323"/>
      <c r="D161" s="324"/>
      <c r="E161" s="314"/>
      <c r="F161" s="368"/>
      <c r="G161" s="328"/>
    </row>
    <row r="162" spans="1:7" ht="12" customHeight="1">
      <c r="A162" s="321"/>
      <c r="B162" s="327"/>
      <c r="C162" s="323"/>
      <c r="D162" s="324"/>
      <c r="E162" s="314"/>
      <c r="F162" s="368"/>
      <c r="G162" s="328"/>
    </row>
    <row r="163" spans="1:7" ht="12" customHeight="1">
      <c r="A163" s="321"/>
      <c r="B163" s="327"/>
      <c r="C163" s="323"/>
      <c r="D163" s="324"/>
      <c r="E163" s="314"/>
      <c r="F163" s="368"/>
      <c r="G163" s="328"/>
    </row>
    <row r="164" spans="1:7" ht="12" customHeight="1">
      <c r="A164" s="321"/>
      <c r="B164" s="327"/>
      <c r="C164" s="323"/>
      <c r="D164" s="324"/>
      <c r="E164" s="314"/>
      <c r="F164" s="368"/>
      <c r="G164" s="328"/>
    </row>
    <row r="165" spans="1:7" ht="12" customHeight="1">
      <c r="A165" s="321"/>
      <c r="B165" s="327"/>
      <c r="C165" s="323"/>
      <c r="D165" s="324"/>
      <c r="E165" s="314"/>
      <c r="F165" s="368"/>
      <c r="G165" s="328"/>
    </row>
    <row r="166" spans="1:7" ht="12" customHeight="1">
      <c r="A166" s="321"/>
      <c r="B166" s="327"/>
      <c r="C166" s="323"/>
      <c r="D166" s="324"/>
      <c r="E166" s="314"/>
      <c r="F166" s="368"/>
      <c r="G166" s="328"/>
    </row>
    <row r="167" spans="1:7" ht="12" customHeight="1">
      <c r="A167" s="295"/>
      <c r="B167" s="296"/>
      <c r="C167" s="297"/>
      <c r="D167" s="298"/>
      <c r="E167" s="299"/>
      <c r="F167" s="369"/>
      <c r="G167" s="300"/>
    </row>
    <row r="168" spans="1:7" ht="12" customHeight="1">
      <c r="B168" s="327"/>
      <c r="D168" s="324"/>
      <c r="F168" s="375"/>
      <c r="G168" s="376"/>
    </row>
    <row r="169" spans="1:7" ht="12" customHeight="1">
      <c r="B169" s="327"/>
      <c r="D169" s="324"/>
      <c r="F169" s="375"/>
      <c r="G169" s="376"/>
    </row>
    <row r="170" spans="1:7" ht="12" customHeight="1">
      <c r="B170" s="327"/>
      <c r="D170" s="324"/>
      <c r="F170" s="375"/>
      <c r="G170" s="376"/>
    </row>
    <row r="171" spans="1:7" ht="12" customHeight="1">
      <c r="B171" s="327"/>
      <c r="D171" s="324"/>
      <c r="E171" s="314"/>
      <c r="F171" s="375"/>
      <c r="G171" s="376"/>
    </row>
    <row r="172" spans="1:7" ht="12" customHeight="1">
      <c r="D172" s="324"/>
      <c r="F172" s="368"/>
      <c r="G172" s="328"/>
    </row>
    <row r="173" spans="1:7" ht="12" customHeight="1">
      <c r="D173" s="324"/>
      <c r="F173" s="368"/>
      <c r="G173" s="328"/>
    </row>
    <row r="174" spans="1:7" ht="12" customHeight="1">
      <c r="D174" s="324"/>
      <c r="F174" s="368"/>
      <c r="G174" s="328"/>
    </row>
    <row r="175" spans="1:7" ht="12" customHeight="1">
      <c r="D175" s="324"/>
      <c r="E175" s="314"/>
      <c r="F175" s="368"/>
      <c r="G175" s="328"/>
    </row>
    <row r="176" spans="1:7" ht="12" customHeight="1">
      <c r="D176" s="324"/>
      <c r="E176" s="314"/>
      <c r="F176" s="368"/>
      <c r="G176" s="328"/>
    </row>
    <row r="177" spans="4:7" ht="12" customHeight="1">
      <c r="D177" s="324"/>
      <c r="E177" s="314"/>
      <c r="F177" s="368"/>
      <c r="G177" s="328"/>
    </row>
    <row r="178" spans="4:7" ht="12" customHeight="1">
      <c r="D178" s="324"/>
      <c r="E178" s="314"/>
      <c r="F178" s="368"/>
      <c r="G178" s="328"/>
    </row>
    <row r="179" spans="4:7" ht="12" customHeight="1">
      <c r="D179" s="324"/>
      <c r="F179" s="368"/>
      <c r="G179" s="328"/>
    </row>
    <row r="180" spans="4:7" ht="12" customHeight="1">
      <c r="D180" s="324"/>
      <c r="F180" s="368"/>
      <c r="G180" s="328"/>
    </row>
    <row r="181" spans="4:7" ht="12" customHeight="1">
      <c r="D181" s="324"/>
      <c r="F181" s="368"/>
      <c r="G181" s="328"/>
    </row>
    <row r="182" spans="4:7" ht="12" customHeight="1">
      <c r="D182" s="324"/>
      <c r="F182" s="368"/>
      <c r="G182" s="328"/>
    </row>
    <row r="183" spans="4:7" ht="12" customHeight="1">
      <c r="D183" s="324"/>
      <c r="F183" s="368"/>
      <c r="G183" s="328"/>
    </row>
    <row r="184" spans="4:7" ht="12" customHeight="1">
      <c r="D184" s="324"/>
      <c r="F184" s="368"/>
      <c r="G184" s="328"/>
    </row>
    <row r="185" spans="4:7" ht="12" customHeight="1">
      <c r="D185" s="324"/>
      <c r="F185" s="368"/>
      <c r="G185" s="328"/>
    </row>
    <row r="186" spans="4:7" ht="12" customHeight="1">
      <c r="D186" s="324"/>
      <c r="F186" s="368"/>
      <c r="G186" s="328"/>
    </row>
    <row r="187" spans="4:7" ht="12" customHeight="1">
      <c r="D187" s="324"/>
      <c r="F187" s="368"/>
      <c r="G187" s="328"/>
    </row>
    <row r="188" spans="4:7" ht="12" customHeight="1">
      <c r="D188" s="324"/>
      <c r="F188" s="368"/>
      <c r="G188" s="328"/>
    </row>
    <row r="189" spans="4:7" ht="12" customHeight="1">
      <c r="D189" s="324"/>
      <c r="F189" s="368"/>
      <c r="G189" s="328"/>
    </row>
    <row r="190" spans="4:7" ht="12" customHeight="1">
      <c r="D190" s="324"/>
      <c r="F190" s="368"/>
      <c r="G190" s="328"/>
    </row>
    <row r="191" spans="4:7" ht="12" customHeight="1">
      <c r="D191" s="324"/>
      <c r="F191" s="368"/>
      <c r="G191" s="328"/>
    </row>
    <row r="192" spans="4:7" ht="12" customHeight="1">
      <c r="D192" s="324"/>
      <c r="F192" s="368"/>
      <c r="G192" s="328"/>
    </row>
    <row r="193" spans="4:7">
      <c r="D193" s="324"/>
      <c r="F193" s="368"/>
      <c r="G193" s="328"/>
    </row>
    <row r="194" spans="4:7">
      <c r="D194" s="324"/>
      <c r="F194" s="368"/>
      <c r="G194" s="328"/>
    </row>
    <row r="195" spans="4:7">
      <c r="D195" s="324"/>
      <c r="F195" s="368"/>
      <c r="G195" s="328"/>
    </row>
    <row r="196" spans="4:7">
      <c r="D196" s="324"/>
      <c r="F196" s="368"/>
      <c r="G196" s="328"/>
    </row>
    <row r="197" spans="4:7">
      <c r="D197" s="324"/>
      <c r="F197" s="368"/>
      <c r="G197" s="328"/>
    </row>
    <row r="198" spans="4:7">
      <c r="D198" s="324"/>
      <c r="F198" s="368"/>
      <c r="G198" s="328"/>
    </row>
    <row r="199" spans="4:7">
      <c r="D199" s="324"/>
      <c r="F199" s="368"/>
      <c r="G199" s="328"/>
    </row>
    <row r="200" spans="4:7">
      <c r="D200" s="324"/>
      <c r="F200" s="368"/>
      <c r="G200" s="328"/>
    </row>
    <row r="201" spans="4:7">
      <c r="D201" s="324"/>
      <c r="F201" s="368"/>
      <c r="G201" s="328"/>
    </row>
    <row r="202" spans="4:7">
      <c r="D202" s="324"/>
      <c r="F202" s="368"/>
      <c r="G202" s="328"/>
    </row>
    <row r="203" spans="4:7">
      <c r="D203" s="324"/>
      <c r="F203" s="368"/>
      <c r="G203" s="328"/>
    </row>
    <row r="204" spans="4:7">
      <c r="D204" s="324"/>
      <c r="F204" s="368"/>
      <c r="G204" s="328"/>
    </row>
    <row r="205" spans="4:7">
      <c r="D205" s="324"/>
      <c r="F205" s="368"/>
      <c r="G205" s="328"/>
    </row>
    <row r="206" spans="4:7">
      <c r="D206" s="324"/>
      <c r="F206" s="368"/>
      <c r="G206" s="328"/>
    </row>
    <row r="207" spans="4:7">
      <c r="D207" s="324"/>
      <c r="F207" s="368"/>
      <c r="G207" s="328"/>
    </row>
    <row r="208" spans="4:7">
      <c r="D208" s="324"/>
      <c r="F208" s="368"/>
      <c r="G208" s="328"/>
    </row>
    <row r="209" spans="4:7">
      <c r="D209" s="324"/>
      <c r="F209" s="368"/>
      <c r="G209" s="328"/>
    </row>
    <row r="210" spans="4:7">
      <c r="D210" s="324"/>
      <c r="F210" s="368"/>
      <c r="G210" s="328"/>
    </row>
    <row r="211" spans="4:7">
      <c r="D211" s="324"/>
      <c r="F211" s="368"/>
      <c r="G211" s="328"/>
    </row>
    <row r="212" spans="4:7">
      <c r="D212" s="324"/>
      <c r="F212" s="368"/>
      <c r="G212" s="328"/>
    </row>
    <row r="213" spans="4:7">
      <c r="D213" s="324"/>
      <c r="F213" s="368"/>
      <c r="G213" s="328"/>
    </row>
    <row r="214" spans="4:7">
      <c r="D214" s="324"/>
      <c r="F214" s="368"/>
      <c r="G214" s="328"/>
    </row>
    <row r="215" spans="4:7">
      <c r="D215" s="324"/>
      <c r="F215" s="368"/>
      <c r="G215" s="328"/>
    </row>
    <row r="216" spans="4:7">
      <c r="D216" s="324"/>
      <c r="F216" s="368"/>
      <c r="G216" s="328"/>
    </row>
    <row r="217" spans="4:7">
      <c r="D217" s="324"/>
      <c r="F217" s="368"/>
      <c r="G217" s="328"/>
    </row>
    <row r="218" spans="4:7">
      <c r="D218" s="324"/>
      <c r="F218" s="368"/>
      <c r="G218" s="328"/>
    </row>
    <row r="219" spans="4:7">
      <c r="D219" s="324"/>
      <c r="F219" s="368"/>
      <c r="G219" s="328"/>
    </row>
    <row r="220" spans="4:7">
      <c r="D220" s="324"/>
      <c r="F220" s="368"/>
      <c r="G220" s="328"/>
    </row>
    <row r="221" spans="4:7">
      <c r="D221" s="324"/>
      <c r="F221" s="368"/>
      <c r="G221" s="328"/>
    </row>
    <row r="222" spans="4:7">
      <c r="D222" s="324"/>
      <c r="F222" s="368"/>
      <c r="G222" s="328"/>
    </row>
    <row r="223" spans="4:7">
      <c r="D223" s="324"/>
      <c r="F223" s="368"/>
      <c r="G223" s="328"/>
    </row>
    <row r="224" spans="4:7">
      <c r="D224" s="324"/>
      <c r="F224" s="368"/>
      <c r="G224" s="328"/>
    </row>
    <row r="225" spans="4:7">
      <c r="D225" s="324"/>
      <c r="F225" s="368"/>
      <c r="G225" s="328"/>
    </row>
    <row r="226" spans="4:7">
      <c r="D226" s="324"/>
      <c r="F226" s="368"/>
      <c r="G226" s="328"/>
    </row>
    <row r="227" spans="4:7">
      <c r="D227" s="324"/>
      <c r="F227" s="368"/>
      <c r="G227" s="328"/>
    </row>
    <row r="228" spans="4:7">
      <c r="D228" s="324"/>
      <c r="F228" s="368"/>
      <c r="G228" s="328"/>
    </row>
    <row r="229" spans="4:7">
      <c r="D229" s="324"/>
      <c r="F229" s="368"/>
      <c r="G229" s="328"/>
    </row>
    <row r="230" spans="4:7">
      <c r="D230" s="324"/>
      <c r="F230" s="368"/>
      <c r="G230" s="328"/>
    </row>
    <row r="231" spans="4:7">
      <c r="D231" s="324"/>
      <c r="F231" s="368"/>
      <c r="G231" s="328"/>
    </row>
    <row r="232" spans="4:7">
      <c r="D232" s="324"/>
      <c r="F232" s="368"/>
      <c r="G232" s="328"/>
    </row>
    <row r="233" spans="4:7">
      <c r="D233" s="324"/>
      <c r="F233" s="368"/>
      <c r="G233" s="328"/>
    </row>
    <row r="234" spans="4:7">
      <c r="F234" s="375"/>
      <c r="G234" s="376"/>
    </row>
    <row r="235" spans="4:7">
      <c r="F235" s="375"/>
    </row>
  </sheetData>
  <mergeCells count="2">
    <mergeCell ref="A1:G1"/>
    <mergeCell ref="A2:G2"/>
  </mergeCells>
  <printOptions gridLines="1"/>
  <pageMargins left="0.39370078740157483" right="0.39370078740157483" top="0.39370078740157483" bottom="0.31496062992125984" header="0.51181102362204722" footer="0.59055118110236227"/>
  <pageSetup paperSize="9" scale="53" orientation="portrait" r:id="rId1"/>
  <headerFooter>
    <oddFooter>&amp;L&amp;8&amp;F&amp;C&amp;P / &amp;N&amp;R&amp;8 02 / 2019</oddFooter>
  </headerFooter>
  <rowBreaks count="1" manualBreakCount="1">
    <brk id="29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02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9"/>
      <c r="L2" s="263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8" t="s">
        <v>112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86</v>
      </c>
    </row>
    <row r="4" spans="1:46" s="1" customFormat="1" ht="24.9" customHeight="1">
      <c r="B4" s="21"/>
      <c r="D4" s="22" t="s">
        <v>125</v>
      </c>
      <c r="I4" s="99"/>
      <c r="L4" s="21"/>
      <c r="M4" s="101" t="s">
        <v>10</v>
      </c>
      <c r="AT4" s="18" t="s">
        <v>3</v>
      </c>
    </row>
    <row r="5" spans="1:46" s="1" customFormat="1" ht="6.9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23.25" customHeight="1">
      <c r="B7" s="21"/>
      <c r="E7" s="279" t="str">
        <f>'Rekapitulace stavby'!K6</f>
        <v>Nástavba a udržovací práce na objektu Městské policie Prahy 8 - AKTUALIZCE</v>
      </c>
      <c r="F7" s="280"/>
      <c r="G7" s="280"/>
      <c r="H7" s="280"/>
      <c r="I7" s="99"/>
      <c r="L7" s="21"/>
    </row>
    <row r="8" spans="1:46" s="1" customFormat="1" ht="12" customHeight="1">
      <c r="B8" s="21"/>
      <c r="D8" s="28" t="s">
        <v>126</v>
      </c>
      <c r="I8" s="99"/>
      <c r="L8" s="21"/>
    </row>
    <row r="9" spans="1:46" s="2" customFormat="1" ht="16.5" customHeight="1">
      <c r="A9" s="33"/>
      <c r="B9" s="34"/>
      <c r="C9" s="33"/>
      <c r="D9" s="33"/>
      <c r="E9" s="279" t="s">
        <v>2243</v>
      </c>
      <c r="F9" s="281"/>
      <c r="G9" s="281"/>
      <c r="H9" s="281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128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41" t="s">
        <v>2244</v>
      </c>
      <c r="F11" s="281"/>
      <c r="G11" s="281"/>
      <c r="H11" s="281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26. 8. 2020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2" t="str">
        <f>'Rekapitulace stavby'!E14</f>
        <v>Vyplň údaj</v>
      </c>
      <c r="F20" s="247"/>
      <c r="G20" s="247"/>
      <c r="H20" s="24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34</v>
      </c>
      <c r="F26" s="33"/>
      <c r="G26" s="33"/>
      <c r="H26" s="33"/>
      <c r="I26" s="103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52" t="s">
        <v>1</v>
      </c>
      <c r="F29" s="252"/>
      <c r="G29" s="252"/>
      <c r="H29" s="25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37</v>
      </c>
      <c r="E32" s="33"/>
      <c r="F32" s="33"/>
      <c r="G32" s="33"/>
      <c r="H32" s="33"/>
      <c r="I32" s="102"/>
      <c r="J32" s="72">
        <f>ROUND(J146,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110" t="s">
        <v>38</v>
      </c>
      <c r="J34" s="37" t="s">
        <v>40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11" t="s">
        <v>41</v>
      </c>
      <c r="E35" s="28" t="s">
        <v>42</v>
      </c>
      <c r="F35" s="112">
        <f>ROUND((SUM(BE146:BE701)),  2)</f>
        <v>0</v>
      </c>
      <c r="G35" s="33"/>
      <c r="H35" s="33"/>
      <c r="I35" s="113">
        <v>0.21</v>
      </c>
      <c r="J35" s="112">
        <f>ROUND(((SUM(BE146:BE701))*I35),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43</v>
      </c>
      <c r="F36" s="112">
        <f>ROUND((SUM(BF146:BF701)),  2)</f>
        <v>0</v>
      </c>
      <c r="G36" s="33"/>
      <c r="H36" s="33"/>
      <c r="I36" s="113">
        <v>0.15</v>
      </c>
      <c r="J36" s="112">
        <f>ROUND(((SUM(BF146:BF701))*I36),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44</v>
      </c>
      <c r="F37" s="112">
        <f>ROUND((SUM(BG146:BG701)),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45</v>
      </c>
      <c r="F38" s="112">
        <f>ROUND((SUM(BH146:BH701)),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46</v>
      </c>
      <c r="F39" s="112">
        <f>ROUND((SUM(BI146:BI701)),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47</v>
      </c>
      <c r="E41" s="61"/>
      <c r="F41" s="61"/>
      <c r="G41" s="116" t="s">
        <v>48</v>
      </c>
      <c r="H41" s="117" t="s">
        <v>49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I43" s="99"/>
      <c r="L43" s="21"/>
    </row>
    <row r="44" spans="1:31" s="1" customFormat="1" ht="14.4" customHeight="1">
      <c r="B44" s="21"/>
      <c r="I44" s="99"/>
      <c r="L44" s="21"/>
    </row>
    <row r="45" spans="1:31" s="1" customFormat="1" ht="14.4" customHeight="1">
      <c r="B45" s="21"/>
      <c r="I45" s="99"/>
      <c r="L45" s="21"/>
    </row>
    <row r="46" spans="1:31" s="1" customFormat="1" ht="14.4" customHeight="1">
      <c r="B46" s="21"/>
      <c r="I46" s="99"/>
      <c r="L46" s="21"/>
    </row>
    <row r="47" spans="1:31" s="1" customFormat="1" ht="14.4" customHeight="1">
      <c r="B47" s="21"/>
      <c r="I47" s="99"/>
      <c r="L47" s="21"/>
    </row>
    <row r="48" spans="1:31" s="1" customFormat="1" ht="14.4" customHeight="1">
      <c r="B48" s="21"/>
      <c r="I48" s="99"/>
      <c r="L48" s="21"/>
    </row>
    <row r="49" spans="1:31" s="1" customFormat="1" ht="14.4" customHeight="1">
      <c r="B49" s="21"/>
      <c r="I49" s="99"/>
      <c r="L49" s="21"/>
    </row>
    <row r="50" spans="1:31" s="2" customFormat="1" ht="14.4" customHeight="1">
      <c r="B50" s="43"/>
      <c r="D50" s="44" t="s">
        <v>50</v>
      </c>
      <c r="E50" s="45"/>
      <c r="F50" s="45"/>
      <c r="G50" s="44" t="s">
        <v>51</v>
      </c>
      <c r="H50" s="45"/>
      <c r="I50" s="121"/>
      <c r="J50" s="45"/>
      <c r="K50" s="45"/>
      <c r="L50" s="43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3"/>
      <c r="B61" s="34"/>
      <c r="C61" s="33"/>
      <c r="D61" s="46" t="s">
        <v>52</v>
      </c>
      <c r="E61" s="36"/>
      <c r="F61" s="122" t="s">
        <v>53</v>
      </c>
      <c r="G61" s="46" t="s">
        <v>52</v>
      </c>
      <c r="H61" s="36"/>
      <c r="I61" s="123"/>
      <c r="J61" s="124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3"/>
      <c r="B76" s="34"/>
      <c r="C76" s="33"/>
      <c r="D76" s="46" t="s">
        <v>52</v>
      </c>
      <c r="E76" s="36"/>
      <c r="F76" s="122" t="s">
        <v>53</v>
      </c>
      <c r="G76" s="46" t="s">
        <v>52</v>
      </c>
      <c r="H76" s="36"/>
      <c r="I76" s="123"/>
      <c r="J76" s="124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130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3.25" customHeight="1">
      <c r="A85" s="33"/>
      <c r="B85" s="34"/>
      <c r="C85" s="33"/>
      <c r="D85" s="33"/>
      <c r="E85" s="279" t="str">
        <f>E7</f>
        <v>Nástavba a udržovací práce na objektu Městské policie Prahy 8 - AKTUALIZCE</v>
      </c>
      <c r="F85" s="280"/>
      <c r="G85" s="280"/>
      <c r="H85" s="280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126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9" t="s">
        <v>2243</v>
      </c>
      <c r="F87" s="281"/>
      <c r="G87" s="281"/>
      <c r="H87" s="281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128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41" t="str">
        <f>E11</f>
        <v>B.1 - Stavební část 2.NP</v>
      </c>
      <c r="F89" s="281"/>
      <c r="G89" s="281"/>
      <c r="H89" s="281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Balabánova 1273/2, Praha-Kobylisy</v>
      </c>
      <c r="G91" s="33"/>
      <c r="H91" s="33"/>
      <c r="I91" s="103" t="s">
        <v>22</v>
      </c>
      <c r="J91" s="56" t="str">
        <f>IF(J14="","",J14)</f>
        <v>26. 8. 2020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65" customHeight="1">
      <c r="A93" s="33"/>
      <c r="B93" s="34"/>
      <c r="C93" s="28" t="s">
        <v>24</v>
      </c>
      <c r="D93" s="33"/>
      <c r="E93" s="33"/>
      <c r="F93" s="26" t="str">
        <f>E17</f>
        <v>Městská část Praha 8, Zenklova 1/35</v>
      </c>
      <c r="G93" s="33"/>
      <c r="H93" s="33"/>
      <c r="I93" s="103" t="s">
        <v>30</v>
      </c>
      <c r="J93" s="31" t="str">
        <f>E23</f>
        <v>ZOAA s.r.o, Hošťálkova 637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>Lenka Jandová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131</v>
      </c>
      <c r="D96" s="114"/>
      <c r="E96" s="114"/>
      <c r="F96" s="114"/>
      <c r="G96" s="114"/>
      <c r="H96" s="114"/>
      <c r="I96" s="129"/>
      <c r="J96" s="130" t="s">
        <v>132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31" t="s">
        <v>133</v>
      </c>
      <c r="D98" s="33"/>
      <c r="E98" s="33"/>
      <c r="F98" s="33"/>
      <c r="G98" s="33"/>
      <c r="H98" s="33"/>
      <c r="I98" s="102"/>
      <c r="J98" s="72">
        <f>J146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134</v>
      </c>
    </row>
    <row r="99" spans="1:47" s="9" customFormat="1" ht="24.9" customHeight="1">
      <c r="B99" s="132"/>
      <c r="D99" s="133" t="s">
        <v>135</v>
      </c>
      <c r="E99" s="134"/>
      <c r="F99" s="134"/>
      <c r="G99" s="134"/>
      <c r="H99" s="134"/>
      <c r="I99" s="135"/>
      <c r="J99" s="136">
        <f>J147</f>
        <v>0</v>
      </c>
      <c r="L99" s="132"/>
    </row>
    <row r="100" spans="1:47" s="10" customFormat="1" ht="19.95" customHeight="1">
      <c r="B100" s="137"/>
      <c r="D100" s="138" t="s">
        <v>136</v>
      </c>
      <c r="E100" s="139"/>
      <c r="F100" s="139"/>
      <c r="G100" s="139"/>
      <c r="H100" s="139"/>
      <c r="I100" s="140"/>
      <c r="J100" s="141">
        <f>J148</f>
        <v>0</v>
      </c>
      <c r="L100" s="137"/>
    </row>
    <row r="101" spans="1:47" s="10" customFormat="1" ht="19.95" customHeight="1">
      <c r="B101" s="137"/>
      <c r="D101" s="138" t="s">
        <v>2245</v>
      </c>
      <c r="E101" s="139"/>
      <c r="F101" s="139"/>
      <c r="G101" s="139"/>
      <c r="H101" s="139"/>
      <c r="I101" s="140"/>
      <c r="J101" s="141">
        <f>J160</f>
        <v>0</v>
      </c>
      <c r="L101" s="137"/>
    </row>
    <row r="102" spans="1:47" s="10" customFormat="1" ht="19.95" customHeight="1">
      <c r="B102" s="137"/>
      <c r="D102" s="138" t="s">
        <v>137</v>
      </c>
      <c r="E102" s="139"/>
      <c r="F102" s="139"/>
      <c r="G102" s="139"/>
      <c r="H102" s="139"/>
      <c r="I102" s="140"/>
      <c r="J102" s="141">
        <f>J191</f>
        <v>0</v>
      </c>
      <c r="L102" s="137"/>
    </row>
    <row r="103" spans="1:47" s="10" customFormat="1" ht="19.95" customHeight="1">
      <c r="B103" s="137"/>
      <c r="D103" s="138" t="s">
        <v>138</v>
      </c>
      <c r="E103" s="139"/>
      <c r="F103" s="139"/>
      <c r="G103" s="139"/>
      <c r="H103" s="139"/>
      <c r="I103" s="140"/>
      <c r="J103" s="141">
        <f>J217</f>
        <v>0</v>
      </c>
      <c r="L103" s="137"/>
    </row>
    <row r="104" spans="1:47" s="10" customFormat="1" ht="19.95" customHeight="1">
      <c r="B104" s="137"/>
      <c r="D104" s="138" t="s">
        <v>139</v>
      </c>
      <c r="E104" s="139"/>
      <c r="F104" s="139"/>
      <c r="G104" s="139"/>
      <c r="H104" s="139"/>
      <c r="I104" s="140"/>
      <c r="J104" s="141">
        <f>J265</f>
        <v>0</v>
      </c>
      <c r="L104" s="137"/>
    </row>
    <row r="105" spans="1:47" s="10" customFormat="1" ht="19.95" customHeight="1">
      <c r="B105" s="137"/>
      <c r="D105" s="138" t="s">
        <v>140</v>
      </c>
      <c r="E105" s="139"/>
      <c r="F105" s="139"/>
      <c r="G105" s="139"/>
      <c r="H105" s="139"/>
      <c r="I105" s="140"/>
      <c r="J105" s="141">
        <f>J278</f>
        <v>0</v>
      </c>
      <c r="L105" s="137"/>
    </row>
    <row r="106" spans="1:47" s="9" customFormat="1" ht="24.9" customHeight="1">
      <c r="B106" s="132"/>
      <c r="D106" s="133" t="s">
        <v>141</v>
      </c>
      <c r="E106" s="134"/>
      <c r="F106" s="134"/>
      <c r="G106" s="134"/>
      <c r="H106" s="134"/>
      <c r="I106" s="135"/>
      <c r="J106" s="136">
        <f>J280</f>
        <v>0</v>
      </c>
      <c r="L106" s="132"/>
    </row>
    <row r="107" spans="1:47" s="10" customFormat="1" ht="19.95" customHeight="1">
      <c r="B107" s="137"/>
      <c r="D107" s="138" t="s">
        <v>2246</v>
      </c>
      <c r="E107" s="139"/>
      <c r="F107" s="139"/>
      <c r="G107" s="139"/>
      <c r="H107" s="139"/>
      <c r="I107" s="140"/>
      <c r="J107" s="141">
        <f>J281</f>
        <v>0</v>
      </c>
      <c r="L107" s="137"/>
    </row>
    <row r="108" spans="1:47" s="10" customFormat="1" ht="19.95" customHeight="1">
      <c r="B108" s="137"/>
      <c r="D108" s="138" t="s">
        <v>1036</v>
      </c>
      <c r="E108" s="139"/>
      <c r="F108" s="139"/>
      <c r="G108" s="139"/>
      <c r="H108" s="139"/>
      <c r="I108" s="140"/>
      <c r="J108" s="141">
        <f>J307</f>
        <v>0</v>
      </c>
      <c r="L108" s="137"/>
    </row>
    <row r="109" spans="1:47" s="10" customFormat="1" ht="19.95" customHeight="1">
      <c r="B109" s="137"/>
      <c r="D109" s="138" t="s">
        <v>142</v>
      </c>
      <c r="E109" s="139"/>
      <c r="F109" s="139"/>
      <c r="G109" s="139"/>
      <c r="H109" s="139"/>
      <c r="I109" s="140"/>
      <c r="J109" s="141">
        <f>J331</f>
        <v>0</v>
      </c>
      <c r="L109" s="137"/>
    </row>
    <row r="110" spans="1:47" s="10" customFormat="1" ht="19.95" customHeight="1">
      <c r="B110" s="137"/>
      <c r="D110" s="138" t="s">
        <v>2247</v>
      </c>
      <c r="E110" s="139"/>
      <c r="F110" s="139"/>
      <c r="G110" s="139"/>
      <c r="H110" s="139"/>
      <c r="I110" s="140"/>
      <c r="J110" s="141">
        <f>J337</f>
        <v>0</v>
      </c>
      <c r="L110" s="137"/>
    </row>
    <row r="111" spans="1:47" s="10" customFormat="1" ht="19.95" customHeight="1">
      <c r="B111" s="137"/>
      <c r="D111" s="138" t="s">
        <v>143</v>
      </c>
      <c r="E111" s="139"/>
      <c r="F111" s="139"/>
      <c r="G111" s="139"/>
      <c r="H111" s="139"/>
      <c r="I111" s="140"/>
      <c r="J111" s="141">
        <f>J403</f>
        <v>0</v>
      </c>
      <c r="L111" s="137"/>
    </row>
    <row r="112" spans="1:47" s="10" customFormat="1" ht="19.95" customHeight="1">
      <c r="B112" s="137"/>
      <c r="D112" s="138" t="s">
        <v>2248</v>
      </c>
      <c r="E112" s="139"/>
      <c r="F112" s="139"/>
      <c r="G112" s="139"/>
      <c r="H112" s="139"/>
      <c r="I112" s="140"/>
      <c r="J112" s="141">
        <f>J479</f>
        <v>0</v>
      </c>
      <c r="L112" s="137"/>
    </row>
    <row r="113" spans="1:31" s="10" customFormat="1" ht="19.95" customHeight="1">
      <c r="B113" s="137"/>
      <c r="D113" s="138" t="s">
        <v>144</v>
      </c>
      <c r="E113" s="139"/>
      <c r="F113" s="139"/>
      <c r="G113" s="139"/>
      <c r="H113" s="139"/>
      <c r="I113" s="140"/>
      <c r="J113" s="141">
        <f>J488</f>
        <v>0</v>
      </c>
      <c r="L113" s="137"/>
    </row>
    <row r="114" spans="1:31" s="10" customFormat="1" ht="19.95" customHeight="1">
      <c r="B114" s="137"/>
      <c r="D114" s="138" t="s">
        <v>145</v>
      </c>
      <c r="E114" s="139"/>
      <c r="F114" s="139"/>
      <c r="G114" s="139"/>
      <c r="H114" s="139"/>
      <c r="I114" s="140"/>
      <c r="J114" s="141">
        <f>J504</f>
        <v>0</v>
      </c>
      <c r="L114" s="137"/>
    </row>
    <row r="115" spans="1:31" s="10" customFormat="1" ht="19.95" customHeight="1">
      <c r="B115" s="137"/>
      <c r="D115" s="138" t="s">
        <v>146</v>
      </c>
      <c r="E115" s="139"/>
      <c r="F115" s="139"/>
      <c r="G115" s="139"/>
      <c r="H115" s="139"/>
      <c r="I115" s="140"/>
      <c r="J115" s="141">
        <f>J564</f>
        <v>0</v>
      </c>
      <c r="L115" s="137"/>
    </row>
    <row r="116" spans="1:31" s="10" customFormat="1" ht="19.95" customHeight="1">
      <c r="B116" s="137"/>
      <c r="D116" s="138" t="s">
        <v>147</v>
      </c>
      <c r="E116" s="139"/>
      <c r="F116" s="139"/>
      <c r="G116" s="139"/>
      <c r="H116" s="139"/>
      <c r="I116" s="140"/>
      <c r="J116" s="141">
        <f>J597</f>
        <v>0</v>
      </c>
      <c r="L116" s="137"/>
    </row>
    <row r="117" spans="1:31" s="10" customFormat="1" ht="19.95" customHeight="1">
      <c r="B117" s="137"/>
      <c r="D117" s="138" t="s">
        <v>148</v>
      </c>
      <c r="E117" s="139"/>
      <c r="F117" s="139"/>
      <c r="G117" s="139"/>
      <c r="H117" s="139"/>
      <c r="I117" s="140"/>
      <c r="J117" s="141">
        <f>J632</f>
        <v>0</v>
      </c>
      <c r="L117" s="137"/>
    </row>
    <row r="118" spans="1:31" s="10" customFormat="1" ht="19.95" customHeight="1">
      <c r="B118" s="137"/>
      <c r="D118" s="138" t="s">
        <v>149</v>
      </c>
      <c r="E118" s="139"/>
      <c r="F118" s="139"/>
      <c r="G118" s="139"/>
      <c r="H118" s="139"/>
      <c r="I118" s="140"/>
      <c r="J118" s="141">
        <f>J656</f>
        <v>0</v>
      </c>
      <c r="L118" s="137"/>
    </row>
    <row r="119" spans="1:31" s="10" customFormat="1" ht="19.95" customHeight="1">
      <c r="B119" s="137"/>
      <c r="D119" s="138" t="s">
        <v>150</v>
      </c>
      <c r="E119" s="139"/>
      <c r="F119" s="139"/>
      <c r="G119" s="139"/>
      <c r="H119" s="139"/>
      <c r="I119" s="140"/>
      <c r="J119" s="141">
        <f>J674</f>
        <v>0</v>
      </c>
      <c r="L119" s="137"/>
    </row>
    <row r="120" spans="1:31" s="9" customFormat="1" ht="24.9" customHeight="1">
      <c r="B120" s="132"/>
      <c r="D120" s="133" t="s">
        <v>151</v>
      </c>
      <c r="E120" s="134"/>
      <c r="F120" s="134"/>
      <c r="G120" s="134"/>
      <c r="H120" s="134"/>
      <c r="I120" s="135"/>
      <c r="J120" s="136">
        <f>J693</f>
        <v>0</v>
      </c>
      <c r="L120" s="132"/>
    </row>
    <row r="121" spans="1:31" s="9" customFormat="1" ht="24.9" customHeight="1">
      <c r="B121" s="132"/>
      <c r="D121" s="133" t="s">
        <v>152</v>
      </c>
      <c r="E121" s="134"/>
      <c r="F121" s="134"/>
      <c r="G121" s="134"/>
      <c r="H121" s="134"/>
      <c r="I121" s="135"/>
      <c r="J121" s="136">
        <f>J695</f>
        <v>0</v>
      </c>
      <c r="L121" s="132"/>
    </row>
    <row r="122" spans="1:31" s="10" customFormat="1" ht="19.95" customHeight="1">
      <c r="B122" s="137"/>
      <c r="D122" s="138" t="s">
        <v>153</v>
      </c>
      <c r="E122" s="139"/>
      <c r="F122" s="139"/>
      <c r="G122" s="139"/>
      <c r="H122" s="139"/>
      <c r="I122" s="140"/>
      <c r="J122" s="141">
        <f>J696</f>
        <v>0</v>
      </c>
      <c r="L122" s="137"/>
    </row>
    <row r="123" spans="1:31" s="10" customFormat="1" ht="19.95" customHeight="1">
      <c r="B123" s="137"/>
      <c r="D123" s="138" t="s">
        <v>2249</v>
      </c>
      <c r="E123" s="139"/>
      <c r="F123" s="139"/>
      <c r="G123" s="139"/>
      <c r="H123" s="139"/>
      <c r="I123" s="140"/>
      <c r="J123" s="141">
        <f>J698</f>
        <v>0</v>
      </c>
      <c r="L123" s="137"/>
    </row>
    <row r="124" spans="1:31" s="10" customFormat="1" ht="19.95" customHeight="1">
      <c r="B124" s="137"/>
      <c r="D124" s="138" t="s">
        <v>154</v>
      </c>
      <c r="E124" s="139"/>
      <c r="F124" s="139"/>
      <c r="G124" s="139"/>
      <c r="H124" s="139"/>
      <c r="I124" s="140"/>
      <c r="J124" s="141">
        <f>J700</f>
        <v>0</v>
      </c>
      <c r="L124" s="137"/>
    </row>
    <row r="125" spans="1:31" s="2" customFormat="1" ht="21.75" customHeight="1">
      <c r="A125" s="33"/>
      <c r="B125" s="34"/>
      <c r="C125" s="33"/>
      <c r="D125" s="33"/>
      <c r="E125" s="33"/>
      <c r="F125" s="33"/>
      <c r="G125" s="33"/>
      <c r="H125" s="33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" customHeight="1">
      <c r="A126" s="33"/>
      <c r="B126" s="48"/>
      <c r="C126" s="49"/>
      <c r="D126" s="49"/>
      <c r="E126" s="49"/>
      <c r="F126" s="49"/>
      <c r="G126" s="49"/>
      <c r="H126" s="49"/>
      <c r="I126" s="126"/>
      <c r="J126" s="49"/>
      <c r="K126" s="49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30" spans="1:31" s="2" customFormat="1" ht="6.9" customHeight="1">
      <c r="A130" s="33"/>
      <c r="B130" s="50"/>
      <c r="C130" s="51"/>
      <c r="D130" s="51"/>
      <c r="E130" s="51"/>
      <c r="F130" s="51"/>
      <c r="G130" s="51"/>
      <c r="H130" s="51"/>
      <c r="I130" s="127"/>
      <c r="J130" s="51"/>
      <c r="K130" s="51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31" s="2" customFormat="1" ht="24.9" customHeight="1">
      <c r="A131" s="33"/>
      <c r="B131" s="34"/>
      <c r="C131" s="22" t="s">
        <v>155</v>
      </c>
      <c r="D131" s="33"/>
      <c r="E131" s="33"/>
      <c r="F131" s="33"/>
      <c r="G131" s="33"/>
      <c r="H131" s="33"/>
      <c r="I131" s="102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31" s="2" customFormat="1" ht="6.9" customHeight="1">
      <c r="A132" s="33"/>
      <c r="B132" s="34"/>
      <c r="C132" s="33"/>
      <c r="D132" s="33"/>
      <c r="E132" s="33"/>
      <c r="F132" s="33"/>
      <c r="G132" s="33"/>
      <c r="H132" s="33"/>
      <c r="I132" s="102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31" s="2" customFormat="1" ht="12" customHeight="1">
      <c r="A133" s="33"/>
      <c r="B133" s="34"/>
      <c r="C133" s="28" t="s">
        <v>16</v>
      </c>
      <c r="D133" s="33"/>
      <c r="E133" s="33"/>
      <c r="F133" s="33"/>
      <c r="G133" s="33"/>
      <c r="H133" s="33"/>
      <c r="I133" s="102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31" s="2" customFormat="1" ht="23.25" customHeight="1">
      <c r="A134" s="33"/>
      <c r="B134" s="34"/>
      <c r="C134" s="33"/>
      <c r="D134" s="33"/>
      <c r="E134" s="279" t="str">
        <f>E7</f>
        <v>Nástavba a udržovací práce na objektu Městské policie Prahy 8 - AKTUALIZCE</v>
      </c>
      <c r="F134" s="280"/>
      <c r="G134" s="280"/>
      <c r="H134" s="280"/>
      <c r="I134" s="102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31" s="1" customFormat="1" ht="12" customHeight="1">
      <c r="B135" s="21"/>
      <c r="C135" s="28" t="s">
        <v>126</v>
      </c>
      <c r="I135" s="99"/>
      <c r="L135" s="21"/>
    </row>
    <row r="136" spans="1:31" s="2" customFormat="1" ht="16.5" customHeight="1">
      <c r="A136" s="33"/>
      <c r="B136" s="34"/>
      <c r="C136" s="33"/>
      <c r="D136" s="33"/>
      <c r="E136" s="279" t="s">
        <v>2243</v>
      </c>
      <c r="F136" s="281"/>
      <c r="G136" s="281"/>
      <c r="H136" s="281"/>
      <c r="I136" s="102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2" customFormat="1" ht="12" customHeight="1">
      <c r="A137" s="33"/>
      <c r="B137" s="34"/>
      <c r="C137" s="28" t="s">
        <v>128</v>
      </c>
      <c r="D137" s="33"/>
      <c r="E137" s="33"/>
      <c r="F137" s="33"/>
      <c r="G137" s="33"/>
      <c r="H137" s="33"/>
      <c r="I137" s="102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16.5" customHeight="1">
      <c r="A138" s="33"/>
      <c r="B138" s="34"/>
      <c r="C138" s="33"/>
      <c r="D138" s="33"/>
      <c r="E138" s="241" t="str">
        <f>E11</f>
        <v>B.1 - Stavební část 2.NP</v>
      </c>
      <c r="F138" s="281"/>
      <c r="G138" s="281"/>
      <c r="H138" s="281"/>
      <c r="I138" s="102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6.9" customHeight="1">
      <c r="A139" s="33"/>
      <c r="B139" s="34"/>
      <c r="C139" s="33"/>
      <c r="D139" s="33"/>
      <c r="E139" s="33"/>
      <c r="F139" s="33"/>
      <c r="G139" s="33"/>
      <c r="H139" s="33"/>
      <c r="I139" s="102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12" customHeight="1">
      <c r="A140" s="33"/>
      <c r="B140" s="34"/>
      <c r="C140" s="28" t="s">
        <v>20</v>
      </c>
      <c r="D140" s="33"/>
      <c r="E140" s="33"/>
      <c r="F140" s="26" t="str">
        <f>F14</f>
        <v>Balabánova 1273/2, Praha-Kobylisy</v>
      </c>
      <c r="G140" s="33"/>
      <c r="H140" s="33"/>
      <c r="I140" s="103" t="s">
        <v>22</v>
      </c>
      <c r="J140" s="56" t="str">
        <f>IF(J14="","",J14)</f>
        <v>26. 8. 2020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6.9" customHeight="1">
      <c r="A141" s="33"/>
      <c r="B141" s="34"/>
      <c r="C141" s="33"/>
      <c r="D141" s="33"/>
      <c r="E141" s="33"/>
      <c r="F141" s="33"/>
      <c r="G141" s="33"/>
      <c r="H141" s="33"/>
      <c r="I141" s="102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25.65" customHeight="1">
      <c r="A142" s="33"/>
      <c r="B142" s="34"/>
      <c r="C142" s="28" t="s">
        <v>24</v>
      </c>
      <c r="D142" s="33"/>
      <c r="E142" s="33"/>
      <c r="F142" s="26" t="str">
        <f>E17</f>
        <v>Městská část Praha 8, Zenklova 1/35</v>
      </c>
      <c r="G142" s="33"/>
      <c r="H142" s="33"/>
      <c r="I142" s="103" t="s">
        <v>30</v>
      </c>
      <c r="J142" s="31" t="str">
        <f>E23</f>
        <v>ZOAA s.r.o, Hošťálkova 637</v>
      </c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5.15" customHeight="1">
      <c r="A143" s="33"/>
      <c r="B143" s="34"/>
      <c r="C143" s="28" t="s">
        <v>28</v>
      </c>
      <c r="D143" s="33"/>
      <c r="E143" s="33"/>
      <c r="F143" s="26" t="str">
        <f>IF(E20="","",E20)</f>
        <v>Vyplň údaj</v>
      </c>
      <c r="G143" s="33"/>
      <c r="H143" s="33"/>
      <c r="I143" s="103" t="s">
        <v>33</v>
      </c>
      <c r="J143" s="31" t="str">
        <f>E26</f>
        <v>Lenka Jandová</v>
      </c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10.35" customHeight="1">
      <c r="A144" s="33"/>
      <c r="B144" s="34"/>
      <c r="C144" s="33"/>
      <c r="D144" s="33"/>
      <c r="E144" s="33"/>
      <c r="F144" s="33"/>
      <c r="G144" s="33"/>
      <c r="H144" s="33"/>
      <c r="I144" s="102"/>
      <c r="J144" s="33"/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11" customFormat="1" ht="29.25" customHeight="1">
      <c r="A145" s="142"/>
      <c r="B145" s="143"/>
      <c r="C145" s="144" t="s">
        <v>156</v>
      </c>
      <c r="D145" s="145" t="s">
        <v>62</v>
      </c>
      <c r="E145" s="145" t="s">
        <v>58</v>
      </c>
      <c r="F145" s="145" t="s">
        <v>59</v>
      </c>
      <c r="G145" s="145" t="s">
        <v>157</v>
      </c>
      <c r="H145" s="145" t="s">
        <v>158</v>
      </c>
      <c r="I145" s="146" t="s">
        <v>159</v>
      </c>
      <c r="J145" s="147" t="s">
        <v>132</v>
      </c>
      <c r="K145" s="148" t="s">
        <v>160</v>
      </c>
      <c r="L145" s="149"/>
      <c r="M145" s="63" t="s">
        <v>1</v>
      </c>
      <c r="N145" s="64" t="s">
        <v>41</v>
      </c>
      <c r="O145" s="64" t="s">
        <v>161</v>
      </c>
      <c r="P145" s="64" t="s">
        <v>162</v>
      </c>
      <c r="Q145" s="64" t="s">
        <v>163</v>
      </c>
      <c r="R145" s="64" t="s">
        <v>164</v>
      </c>
      <c r="S145" s="64" t="s">
        <v>165</v>
      </c>
      <c r="T145" s="65" t="s">
        <v>166</v>
      </c>
      <c r="U145" s="142"/>
      <c r="V145" s="142"/>
      <c r="W145" s="142"/>
      <c r="X145" s="142"/>
      <c r="Y145" s="142"/>
      <c r="Z145" s="142"/>
      <c r="AA145" s="142"/>
      <c r="AB145" s="142"/>
      <c r="AC145" s="142"/>
      <c r="AD145" s="142"/>
      <c r="AE145" s="142"/>
    </row>
    <row r="146" spans="1:65" s="2" customFormat="1" ht="22.8" customHeight="1">
      <c r="A146" s="33"/>
      <c r="B146" s="34"/>
      <c r="C146" s="70" t="s">
        <v>167</v>
      </c>
      <c r="D146" s="33"/>
      <c r="E146" s="33"/>
      <c r="F146" s="33"/>
      <c r="G146" s="33"/>
      <c r="H146" s="33"/>
      <c r="I146" s="102"/>
      <c r="J146" s="150">
        <f>BK146</f>
        <v>0</v>
      </c>
      <c r="K146" s="33"/>
      <c r="L146" s="34"/>
      <c r="M146" s="66"/>
      <c r="N146" s="57"/>
      <c r="O146" s="67"/>
      <c r="P146" s="151">
        <f>P147+P280+P693+P695</f>
        <v>0</v>
      </c>
      <c r="Q146" s="67"/>
      <c r="R146" s="151">
        <f>R147+R280+R693+R695</f>
        <v>190.62519880000002</v>
      </c>
      <c r="S146" s="67"/>
      <c r="T146" s="152">
        <f>T147+T280+T693+T695</f>
        <v>178.70444400000002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76</v>
      </c>
      <c r="AU146" s="18" t="s">
        <v>134</v>
      </c>
      <c r="BK146" s="153">
        <f>BK147+BK280+BK693+BK695</f>
        <v>0</v>
      </c>
    </row>
    <row r="147" spans="1:65" s="12" customFormat="1" ht="25.95" customHeight="1">
      <c r="B147" s="154"/>
      <c r="D147" s="155" t="s">
        <v>76</v>
      </c>
      <c r="E147" s="156" t="s">
        <v>168</v>
      </c>
      <c r="F147" s="156" t="s">
        <v>169</v>
      </c>
      <c r="I147" s="157"/>
      <c r="J147" s="158">
        <f>BK147</f>
        <v>0</v>
      </c>
      <c r="L147" s="154"/>
      <c r="M147" s="159"/>
      <c r="N147" s="160"/>
      <c r="O147" s="160"/>
      <c r="P147" s="161">
        <f>P148+P160+P191+P217+P265+P278</f>
        <v>0</v>
      </c>
      <c r="Q147" s="160"/>
      <c r="R147" s="161">
        <f>R148+R160+R191+R217+R265+R278</f>
        <v>91.691809410000019</v>
      </c>
      <c r="S147" s="160"/>
      <c r="T147" s="162">
        <f>T148+T160+T191+T217+T265+T278</f>
        <v>175.00890000000001</v>
      </c>
      <c r="AR147" s="155" t="s">
        <v>84</v>
      </c>
      <c r="AT147" s="163" t="s">
        <v>76</v>
      </c>
      <c r="AU147" s="163" t="s">
        <v>77</v>
      </c>
      <c r="AY147" s="155" t="s">
        <v>170</v>
      </c>
      <c r="BK147" s="164">
        <f>BK148+BK160+BK191+BK217+BK265+BK278</f>
        <v>0</v>
      </c>
    </row>
    <row r="148" spans="1:65" s="12" customFormat="1" ht="22.8" customHeight="1">
      <c r="B148" s="154"/>
      <c r="D148" s="155" t="s">
        <v>76</v>
      </c>
      <c r="E148" s="165" t="s">
        <v>171</v>
      </c>
      <c r="F148" s="165" t="s">
        <v>172</v>
      </c>
      <c r="I148" s="157"/>
      <c r="J148" s="166">
        <f>BK148</f>
        <v>0</v>
      </c>
      <c r="L148" s="154"/>
      <c r="M148" s="159"/>
      <c r="N148" s="160"/>
      <c r="O148" s="160"/>
      <c r="P148" s="161">
        <f>SUM(P149:P159)</f>
        <v>0</v>
      </c>
      <c r="Q148" s="160"/>
      <c r="R148" s="161">
        <f>SUM(R149:R159)</f>
        <v>17.08572478</v>
      </c>
      <c r="S148" s="160"/>
      <c r="T148" s="162">
        <f>SUM(T149:T159)</f>
        <v>0</v>
      </c>
      <c r="AR148" s="155" t="s">
        <v>84</v>
      </c>
      <c r="AT148" s="163" t="s">
        <v>76</v>
      </c>
      <c r="AU148" s="163" t="s">
        <v>84</v>
      </c>
      <c r="AY148" s="155" t="s">
        <v>170</v>
      </c>
      <c r="BK148" s="164">
        <f>SUM(BK149:BK159)</f>
        <v>0</v>
      </c>
    </row>
    <row r="149" spans="1:65" s="2" customFormat="1" ht="21.75" customHeight="1">
      <c r="A149" s="33"/>
      <c r="B149" s="167"/>
      <c r="C149" s="168" t="s">
        <v>84</v>
      </c>
      <c r="D149" s="168" t="s">
        <v>173</v>
      </c>
      <c r="E149" s="169" t="s">
        <v>2250</v>
      </c>
      <c r="F149" s="170" t="s">
        <v>2251</v>
      </c>
      <c r="G149" s="171" t="s">
        <v>184</v>
      </c>
      <c r="H149" s="172">
        <v>58.136000000000003</v>
      </c>
      <c r="I149" s="173"/>
      <c r="J149" s="174">
        <f>ROUND(I149*H149,2)</f>
        <v>0</v>
      </c>
      <c r="K149" s="175"/>
      <c r="L149" s="34"/>
      <c r="M149" s="176" t="s">
        <v>1</v>
      </c>
      <c r="N149" s="177" t="s">
        <v>42</v>
      </c>
      <c r="O149" s="59"/>
      <c r="P149" s="178">
        <f>O149*H149</f>
        <v>0</v>
      </c>
      <c r="Q149" s="178">
        <v>0.25933</v>
      </c>
      <c r="R149" s="178">
        <f>Q149*H149</f>
        <v>15.076408880000001</v>
      </c>
      <c r="S149" s="178">
        <v>0</v>
      </c>
      <c r="T149" s="179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0" t="s">
        <v>177</v>
      </c>
      <c r="AT149" s="180" t="s">
        <v>173</v>
      </c>
      <c r="AU149" s="180" t="s">
        <v>86</v>
      </c>
      <c r="AY149" s="18" t="s">
        <v>170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8" t="s">
        <v>84</v>
      </c>
      <c r="BK149" s="181">
        <f>ROUND(I149*H149,2)</f>
        <v>0</v>
      </c>
      <c r="BL149" s="18" t="s">
        <v>177</v>
      </c>
      <c r="BM149" s="180" t="s">
        <v>2252</v>
      </c>
    </row>
    <row r="150" spans="1:65" s="14" customFormat="1" ht="10.199999999999999">
      <c r="B150" s="190"/>
      <c r="D150" s="183" t="s">
        <v>179</v>
      </c>
      <c r="E150" s="191" t="s">
        <v>1</v>
      </c>
      <c r="F150" s="192" t="s">
        <v>2253</v>
      </c>
      <c r="H150" s="193">
        <v>79.296000000000006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179</v>
      </c>
      <c r="AU150" s="191" t="s">
        <v>86</v>
      </c>
      <c r="AV150" s="14" t="s">
        <v>86</v>
      </c>
      <c r="AW150" s="14" t="s">
        <v>32</v>
      </c>
      <c r="AX150" s="14" t="s">
        <v>77</v>
      </c>
      <c r="AY150" s="191" t="s">
        <v>170</v>
      </c>
    </row>
    <row r="151" spans="1:65" s="14" customFormat="1" ht="10.199999999999999">
      <c r="B151" s="190"/>
      <c r="D151" s="183" t="s">
        <v>179</v>
      </c>
      <c r="E151" s="191" t="s">
        <v>1</v>
      </c>
      <c r="F151" s="192" t="s">
        <v>2254</v>
      </c>
      <c r="H151" s="193">
        <v>-21.16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179</v>
      </c>
      <c r="AU151" s="191" t="s">
        <v>86</v>
      </c>
      <c r="AV151" s="14" t="s">
        <v>86</v>
      </c>
      <c r="AW151" s="14" t="s">
        <v>32</v>
      </c>
      <c r="AX151" s="14" t="s">
        <v>77</v>
      </c>
      <c r="AY151" s="191" t="s">
        <v>170</v>
      </c>
    </row>
    <row r="152" spans="1:65" s="15" customFormat="1" ht="10.199999999999999">
      <c r="B152" s="198"/>
      <c r="D152" s="183" t="s">
        <v>179</v>
      </c>
      <c r="E152" s="199" t="s">
        <v>1</v>
      </c>
      <c r="F152" s="200" t="s">
        <v>198</v>
      </c>
      <c r="H152" s="201">
        <v>58.136000000000003</v>
      </c>
      <c r="I152" s="202"/>
      <c r="L152" s="198"/>
      <c r="M152" s="203"/>
      <c r="N152" s="204"/>
      <c r="O152" s="204"/>
      <c r="P152" s="204"/>
      <c r="Q152" s="204"/>
      <c r="R152" s="204"/>
      <c r="S152" s="204"/>
      <c r="T152" s="205"/>
      <c r="AT152" s="199" t="s">
        <v>179</v>
      </c>
      <c r="AU152" s="199" t="s">
        <v>86</v>
      </c>
      <c r="AV152" s="15" t="s">
        <v>177</v>
      </c>
      <c r="AW152" s="15" t="s">
        <v>32</v>
      </c>
      <c r="AX152" s="15" t="s">
        <v>84</v>
      </c>
      <c r="AY152" s="199" t="s">
        <v>170</v>
      </c>
    </row>
    <row r="153" spans="1:65" s="2" customFormat="1" ht="16.5" customHeight="1">
      <c r="A153" s="33"/>
      <c r="B153" s="167"/>
      <c r="C153" s="168" t="s">
        <v>86</v>
      </c>
      <c r="D153" s="168" t="s">
        <v>173</v>
      </c>
      <c r="E153" s="169" t="s">
        <v>2255</v>
      </c>
      <c r="F153" s="170" t="s">
        <v>2256</v>
      </c>
      <c r="G153" s="171" t="s">
        <v>297</v>
      </c>
      <c r="H153" s="172">
        <v>8</v>
      </c>
      <c r="I153" s="173"/>
      <c r="J153" s="174">
        <f>ROUND(I153*H153,2)</f>
        <v>0</v>
      </c>
      <c r="K153" s="175"/>
      <c r="L153" s="34"/>
      <c r="M153" s="176" t="s">
        <v>1</v>
      </c>
      <c r="N153" s="177" t="s">
        <v>42</v>
      </c>
      <c r="O153" s="59"/>
      <c r="P153" s="178">
        <f>O153*H153</f>
        <v>0</v>
      </c>
      <c r="Q153" s="178">
        <v>8.1850000000000006E-2</v>
      </c>
      <c r="R153" s="178">
        <f>Q153*H153</f>
        <v>0.65480000000000005</v>
      </c>
      <c r="S153" s="178">
        <v>0</v>
      </c>
      <c r="T153" s="179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0" t="s">
        <v>177</v>
      </c>
      <c r="AT153" s="180" t="s">
        <v>173</v>
      </c>
      <c r="AU153" s="180" t="s">
        <v>86</v>
      </c>
      <c r="AY153" s="18" t="s">
        <v>170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8" t="s">
        <v>84</v>
      </c>
      <c r="BK153" s="181">
        <f>ROUND(I153*H153,2)</f>
        <v>0</v>
      </c>
      <c r="BL153" s="18" t="s">
        <v>177</v>
      </c>
      <c r="BM153" s="180" t="s">
        <v>2257</v>
      </c>
    </row>
    <row r="154" spans="1:65" s="2" customFormat="1" ht="16.5" customHeight="1">
      <c r="A154" s="33"/>
      <c r="B154" s="167"/>
      <c r="C154" s="168" t="s">
        <v>171</v>
      </c>
      <c r="D154" s="168" t="s">
        <v>173</v>
      </c>
      <c r="E154" s="169" t="s">
        <v>2258</v>
      </c>
      <c r="F154" s="170" t="s">
        <v>2259</v>
      </c>
      <c r="G154" s="171" t="s">
        <v>297</v>
      </c>
      <c r="H154" s="172">
        <v>4</v>
      </c>
      <c r="I154" s="173"/>
      <c r="J154" s="174">
        <f>ROUND(I154*H154,2)</f>
        <v>0</v>
      </c>
      <c r="K154" s="175"/>
      <c r="L154" s="34"/>
      <c r="M154" s="176" t="s">
        <v>1</v>
      </c>
      <c r="N154" s="177" t="s">
        <v>42</v>
      </c>
      <c r="O154" s="59"/>
      <c r="P154" s="178">
        <f>O154*H154</f>
        <v>0</v>
      </c>
      <c r="Q154" s="178">
        <v>0.10904999999999999</v>
      </c>
      <c r="R154" s="178">
        <f>Q154*H154</f>
        <v>0.43619999999999998</v>
      </c>
      <c r="S154" s="178">
        <v>0</v>
      </c>
      <c r="T154" s="17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177</v>
      </c>
      <c r="AT154" s="180" t="s">
        <v>173</v>
      </c>
      <c r="AU154" s="180" t="s">
        <v>86</v>
      </c>
      <c r="AY154" s="18" t="s">
        <v>170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84</v>
      </c>
      <c r="BK154" s="181">
        <f>ROUND(I154*H154,2)</f>
        <v>0</v>
      </c>
      <c r="BL154" s="18" t="s">
        <v>177</v>
      </c>
      <c r="BM154" s="180" t="s">
        <v>2260</v>
      </c>
    </row>
    <row r="155" spans="1:65" s="2" customFormat="1" ht="21.75" customHeight="1">
      <c r="A155" s="33"/>
      <c r="B155" s="167"/>
      <c r="C155" s="168" t="s">
        <v>177</v>
      </c>
      <c r="D155" s="168" t="s">
        <v>173</v>
      </c>
      <c r="E155" s="169" t="s">
        <v>188</v>
      </c>
      <c r="F155" s="170" t="s">
        <v>189</v>
      </c>
      <c r="G155" s="171" t="s">
        <v>190</v>
      </c>
      <c r="H155" s="172">
        <v>0.83499999999999996</v>
      </c>
      <c r="I155" s="173"/>
      <c r="J155" s="174">
        <f>ROUND(I155*H155,2)</f>
        <v>0</v>
      </c>
      <c r="K155" s="175"/>
      <c r="L155" s="34"/>
      <c r="M155" s="176" t="s">
        <v>1</v>
      </c>
      <c r="N155" s="177" t="s">
        <v>42</v>
      </c>
      <c r="O155" s="59"/>
      <c r="P155" s="178">
        <f>O155*H155</f>
        <v>0</v>
      </c>
      <c r="Q155" s="178">
        <v>1.9539999999999998E-2</v>
      </c>
      <c r="R155" s="178">
        <f>Q155*H155</f>
        <v>1.6315899999999998E-2</v>
      </c>
      <c r="S155" s="178">
        <v>0</v>
      </c>
      <c r="T155" s="179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0" t="s">
        <v>177</v>
      </c>
      <c r="AT155" s="180" t="s">
        <v>173</v>
      </c>
      <c r="AU155" s="180" t="s">
        <v>86</v>
      </c>
      <c r="AY155" s="18" t="s">
        <v>170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8" t="s">
        <v>84</v>
      </c>
      <c r="BK155" s="181">
        <f>ROUND(I155*H155,2)</f>
        <v>0</v>
      </c>
      <c r="BL155" s="18" t="s">
        <v>177</v>
      </c>
      <c r="BM155" s="180" t="s">
        <v>2261</v>
      </c>
    </row>
    <row r="156" spans="1:65" s="13" customFormat="1" ht="10.199999999999999">
      <c r="B156" s="182"/>
      <c r="D156" s="183" t="s">
        <v>179</v>
      </c>
      <c r="E156" s="184" t="s">
        <v>1</v>
      </c>
      <c r="F156" s="185" t="s">
        <v>2262</v>
      </c>
      <c r="H156" s="184" t="s">
        <v>1</v>
      </c>
      <c r="I156" s="186"/>
      <c r="L156" s="182"/>
      <c r="M156" s="187"/>
      <c r="N156" s="188"/>
      <c r="O156" s="188"/>
      <c r="P156" s="188"/>
      <c r="Q156" s="188"/>
      <c r="R156" s="188"/>
      <c r="S156" s="188"/>
      <c r="T156" s="189"/>
      <c r="AT156" s="184" t="s">
        <v>179</v>
      </c>
      <c r="AU156" s="184" t="s">
        <v>86</v>
      </c>
      <c r="AV156" s="13" t="s">
        <v>84</v>
      </c>
      <c r="AW156" s="13" t="s">
        <v>32</v>
      </c>
      <c r="AX156" s="13" t="s">
        <v>77</v>
      </c>
      <c r="AY156" s="184" t="s">
        <v>170</v>
      </c>
    </row>
    <row r="157" spans="1:65" s="14" customFormat="1" ht="10.199999999999999">
      <c r="B157" s="190"/>
      <c r="D157" s="183" t="s">
        <v>179</v>
      </c>
      <c r="E157" s="191" t="s">
        <v>1</v>
      </c>
      <c r="F157" s="192" t="s">
        <v>2263</v>
      </c>
      <c r="H157" s="193">
        <v>0.83499999999999996</v>
      </c>
      <c r="I157" s="194"/>
      <c r="L157" s="190"/>
      <c r="M157" s="195"/>
      <c r="N157" s="196"/>
      <c r="O157" s="196"/>
      <c r="P157" s="196"/>
      <c r="Q157" s="196"/>
      <c r="R157" s="196"/>
      <c r="S157" s="196"/>
      <c r="T157" s="197"/>
      <c r="AT157" s="191" t="s">
        <v>179</v>
      </c>
      <c r="AU157" s="191" t="s">
        <v>86</v>
      </c>
      <c r="AV157" s="14" t="s">
        <v>86</v>
      </c>
      <c r="AW157" s="14" t="s">
        <v>32</v>
      </c>
      <c r="AX157" s="14" t="s">
        <v>84</v>
      </c>
      <c r="AY157" s="191" t="s">
        <v>170</v>
      </c>
    </row>
    <row r="158" spans="1:65" s="2" customFormat="1" ht="16.5" customHeight="1">
      <c r="A158" s="33"/>
      <c r="B158" s="167"/>
      <c r="C158" s="206" t="s">
        <v>205</v>
      </c>
      <c r="D158" s="206" t="s">
        <v>199</v>
      </c>
      <c r="E158" s="207" t="s">
        <v>2264</v>
      </c>
      <c r="F158" s="208" t="s">
        <v>2265</v>
      </c>
      <c r="G158" s="209" t="s">
        <v>190</v>
      </c>
      <c r="H158" s="210">
        <v>0.90200000000000002</v>
      </c>
      <c r="I158" s="211"/>
      <c r="J158" s="212">
        <f>ROUND(I158*H158,2)</f>
        <v>0</v>
      </c>
      <c r="K158" s="213"/>
      <c r="L158" s="214"/>
      <c r="M158" s="215" t="s">
        <v>1</v>
      </c>
      <c r="N158" s="216" t="s">
        <v>42</v>
      </c>
      <c r="O158" s="59"/>
      <c r="P158" s="178">
        <f>O158*H158</f>
        <v>0</v>
      </c>
      <c r="Q158" s="178">
        <v>1</v>
      </c>
      <c r="R158" s="178">
        <f>Q158*H158</f>
        <v>0.90200000000000002</v>
      </c>
      <c r="S158" s="178">
        <v>0</v>
      </c>
      <c r="T158" s="179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0" t="s">
        <v>202</v>
      </c>
      <c r="AT158" s="180" t="s">
        <v>199</v>
      </c>
      <c r="AU158" s="180" t="s">
        <v>86</v>
      </c>
      <c r="AY158" s="18" t="s">
        <v>170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8" t="s">
        <v>84</v>
      </c>
      <c r="BK158" s="181">
        <f>ROUND(I158*H158,2)</f>
        <v>0</v>
      </c>
      <c r="BL158" s="18" t="s">
        <v>177</v>
      </c>
      <c r="BM158" s="180" t="s">
        <v>2266</v>
      </c>
    </row>
    <row r="159" spans="1:65" s="14" customFormat="1" ht="10.199999999999999">
      <c r="B159" s="190"/>
      <c r="D159" s="183" t="s">
        <v>179</v>
      </c>
      <c r="E159" s="191" t="s">
        <v>1</v>
      </c>
      <c r="F159" s="192" t="s">
        <v>2267</v>
      </c>
      <c r="H159" s="193">
        <v>0.90200000000000002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1" t="s">
        <v>179</v>
      </c>
      <c r="AU159" s="191" t="s">
        <v>86</v>
      </c>
      <c r="AV159" s="14" t="s">
        <v>86</v>
      </c>
      <c r="AW159" s="14" t="s">
        <v>32</v>
      </c>
      <c r="AX159" s="14" t="s">
        <v>84</v>
      </c>
      <c r="AY159" s="191" t="s">
        <v>170</v>
      </c>
    </row>
    <row r="160" spans="1:65" s="12" customFormat="1" ht="22.8" customHeight="1">
      <c r="B160" s="154"/>
      <c r="D160" s="155" t="s">
        <v>76</v>
      </c>
      <c r="E160" s="165" t="s">
        <v>177</v>
      </c>
      <c r="F160" s="165" t="s">
        <v>2268</v>
      </c>
      <c r="I160" s="157"/>
      <c r="J160" s="166">
        <f>BK160</f>
        <v>0</v>
      </c>
      <c r="L160" s="154"/>
      <c r="M160" s="159"/>
      <c r="N160" s="160"/>
      <c r="O160" s="160"/>
      <c r="P160" s="161">
        <f>SUM(P161:P190)</f>
        <v>0</v>
      </c>
      <c r="Q160" s="160"/>
      <c r="R160" s="161">
        <f>SUM(R161:R190)</f>
        <v>19.800926830000002</v>
      </c>
      <c r="S160" s="160"/>
      <c r="T160" s="162">
        <f>SUM(T161:T190)</f>
        <v>0</v>
      </c>
      <c r="AR160" s="155" t="s">
        <v>84</v>
      </c>
      <c r="AT160" s="163" t="s">
        <v>76</v>
      </c>
      <c r="AU160" s="163" t="s">
        <v>84</v>
      </c>
      <c r="AY160" s="155" t="s">
        <v>170</v>
      </c>
      <c r="BK160" s="164">
        <f>SUM(BK161:BK190)</f>
        <v>0</v>
      </c>
    </row>
    <row r="161" spans="1:65" s="2" customFormat="1" ht="16.5" customHeight="1">
      <c r="A161" s="33"/>
      <c r="B161" s="167"/>
      <c r="C161" s="168" t="s">
        <v>210</v>
      </c>
      <c r="D161" s="168" t="s">
        <v>173</v>
      </c>
      <c r="E161" s="169" t="s">
        <v>2269</v>
      </c>
      <c r="F161" s="170" t="s">
        <v>2270</v>
      </c>
      <c r="G161" s="171" t="s">
        <v>176</v>
      </c>
      <c r="H161" s="172">
        <v>3.093</v>
      </c>
      <c r="I161" s="173"/>
      <c r="J161" s="174">
        <f>ROUND(I161*H161,2)</f>
        <v>0</v>
      </c>
      <c r="K161" s="175"/>
      <c r="L161" s="34"/>
      <c r="M161" s="176" t="s">
        <v>1</v>
      </c>
      <c r="N161" s="177" t="s">
        <v>42</v>
      </c>
      <c r="O161" s="59"/>
      <c r="P161" s="178">
        <f>O161*H161</f>
        <v>0</v>
      </c>
      <c r="Q161" s="178">
        <v>2.45343</v>
      </c>
      <c r="R161" s="178">
        <f>Q161*H161</f>
        <v>7.5884589900000003</v>
      </c>
      <c r="S161" s="178">
        <v>0</v>
      </c>
      <c r="T161" s="17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0" t="s">
        <v>177</v>
      </c>
      <c r="AT161" s="180" t="s">
        <v>173</v>
      </c>
      <c r="AU161" s="180" t="s">
        <v>86</v>
      </c>
      <c r="AY161" s="18" t="s">
        <v>170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8" t="s">
        <v>84</v>
      </c>
      <c r="BK161" s="181">
        <f>ROUND(I161*H161,2)</f>
        <v>0</v>
      </c>
      <c r="BL161" s="18" t="s">
        <v>177</v>
      </c>
      <c r="BM161" s="180" t="s">
        <v>2271</v>
      </c>
    </row>
    <row r="162" spans="1:65" s="13" customFormat="1" ht="10.199999999999999">
      <c r="B162" s="182"/>
      <c r="D162" s="183" t="s">
        <v>179</v>
      </c>
      <c r="E162" s="184" t="s">
        <v>1</v>
      </c>
      <c r="F162" s="185" t="s">
        <v>2272</v>
      </c>
      <c r="H162" s="184" t="s">
        <v>1</v>
      </c>
      <c r="I162" s="186"/>
      <c r="L162" s="182"/>
      <c r="M162" s="187"/>
      <c r="N162" s="188"/>
      <c r="O162" s="188"/>
      <c r="P162" s="188"/>
      <c r="Q162" s="188"/>
      <c r="R162" s="188"/>
      <c r="S162" s="188"/>
      <c r="T162" s="189"/>
      <c r="AT162" s="184" t="s">
        <v>179</v>
      </c>
      <c r="AU162" s="184" t="s">
        <v>86</v>
      </c>
      <c r="AV162" s="13" t="s">
        <v>84</v>
      </c>
      <c r="AW162" s="13" t="s">
        <v>32</v>
      </c>
      <c r="AX162" s="13" t="s">
        <v>77</v>
      </c>
      <c r="AY162" s="184" t="s">
        <v>170</v>
      </c>
    </row>
    <row r="163" spans="1:65" s="13" customFormat="1" ht="10.199999999999999">
      <c r="B163" s="182"/>
      <c r="D163" s="183" t="s">
        <v>179</v>
      </c>
      <c r="E163" s="184" t="s">
        <v>1</v>
      </c>
      <c r="F163" s="185" t="s">
        <v>2273</v>
      </c>
      <c r="H163" s="184" t="s">
        <v>1</v>
      </c>
      <c r="I163" s="186"/>
      <c r="L163" s="182"/>
      <c r="M163" s="187"/>
      <c r="N163" s="188"/>
      <c r="O163" s="188"/>
      <c r="P163" s="188"/>
      <c r="Q163" s="188"/>
      <c r="R163" s="188"/>
      <c r="S163" s="188"/>
      <c r="T163" s="189"/>
      <c r="AT163" s="184" t="s">
        <v>179</v>
      </c>
      <c r="AU163" s="184" t="s">
        <v>86</v>
      </c>
      <c r="AV163" s="13" t="s">
        <v>84</v>
      </c>
      <c r="AW163" s="13" t="s">
        <v>32</v>
      </c>
      <c r="AX163" s="13" t="s">
        <v>77</v>
      </c>
      <c r="AY163" s="184" t="s">
        <v>170</v>
      </c>
    </row>
    <row r="164" spans="1:65" s="14" customFormat="1" ht="10.199999999999999">
      <c r="B164" s="190"/>
      <c r="D164" s="183" t="s">
        <v>179</v>
      </c>
      <c r="E164" s="191" t="s">
        <v>1</v>
      </c>
      <c r="F164" s="192" t="s">
        <v>2274</v>
      </c>
      <c r="H164" s="193">
        <v>3.093</v>
      </c>
      <c r="I164" s="194"/>
      <c r="L164" s="190"/>
      <c r="M164" s="195"/>
      <c r="N164" s="196"/>
      <c r="O164" s="196"/>
      <c r="P164" s="196"/>
      <c r="Q164" s="196"/>
      <c r="R164" s="196"/>
      <c r="S164" s="196"/>
      <c r="T164" s="197"/>
      <c r="AT164" s="191" t="s">
        <v>179</v>
      </c>
      <c r="AU164" s="191" t="s">
        <v>86</v>
      </c>
      <c r="AV164" s="14" t="s">
        <v>86</v>
      </c>
      <c r="AW164" s="14" t="s">
        <v>32</v>
      </c>
      <c r="AX164" s="14" t="s">
        <v>84</v>
      </c>
      <c r="AY164" s="191" t="s">
        <v>170</v>
      </c>
    </row>
    <row r="165" spans="1:65" s="2" customFormat="1" ht="21.75" customHeight="1">
      <c r="A165" s="33"/>
      <c r="B165" s="167"/>
      <c r="C165" s="168" t="s">
        <v>215</v>
      </c>
      <c r="D165" s="168" t="s">
        <v>173</v>
      </c>
      <c r="E165" s="169" t="s">
        <v>2275</v>
      </c>
      <c r="F165" s="170" t="s">
        <v>2276</v>
      </c>
      <c r="G165" s="171" t="s">
        <v>184</v>
      </c>
      <c r="H165" s="172">
        <v>20.62</v>
      </c>
      <c r="I165" s="173"/>
      <c r="J165" s="174">
        <f>ROUND(I165*H165,2)</f>
        <v>0</v>
      </c>
      <c r="K165" s="175"/>
      <c r="L165" s="34"/>
      <c r="M165" s="176" t="s">
        <v>1</v>
      </c>
      <c r="N165" s="177" t="s">
        <v>42</v>
      </c>
      <c r="O165" s="59"/>
      <c r="P165" s="178">
        <f>O165*H165</f>
        <v>0</v>
      </c>
      <c r="Q165" s="178">
        <v>5.3299999999999997E-3</v>
      </c>
      <c r="R165" s="178">
        <f>Q165*H165</f>
        <v>0.10990460000000001</v>
      </c>
      <c r="S165" s="178">
        <v>0</v>
      </c>
      <c r="T165" s="179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0" t="s">
        <v>177</v>
      </c>
      <c r="AT165" s="180" t="s">
        <v>173</v>
      </c>
      <c r="AU165" s="180" t="s">
        <v>86</v>
      </c>
      <c r="AY165" s="18" t="s">
        <v>170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8" t="s">
        <v>84</v>
      </c>
      <c r="BK165" s="181">
        <f>ROUND(I165*H165,2)</f>
        <v>0</v>
      </c>
      <c r="BL165" s="18" t="s">
        <v>177</v>
      </c>
      <c r="BM165" s="180" t="s">
        <v>2277</v>
      </c>
    </row>
    <row r="166" spans="1:65" s="14" customFormat="1" ht="10.199999999999999">
      <c r="B166" s="190"/>
      <c r="D166" s="183" t="s">
        <v>179</v>
      </c>
      <c r="E166" s="191" t="s">
        <v>1</v>
      </c>
      <c r="F166" s="192" t="s">
        <v>2278</v>
      </c>
      <c r="H166" s="193">
        <v>20.62</v>
      </c>
      <c r="I166" s="194"/>
      <c r="L166" s="190"/>
      <c r="M166" s="195"/>
      <c r="N166" s="196"/>
      <c r="O166" s="196"/>
      <c r="P166" s="196"/>
      <c r="Q166" s="196"/>
      <c r="R166" s="196"/>
      <c r="S166" s="196"/>
      <c r="T166" s="197"/>
      <c r="AT166" s="191" t="s">
        <v>179</v>
      </c>
      <c r="AU166" s="191" t="s">
        <v>86</v>
      </c>
      <c r="AV166" s="14" t="s">
        <v>86</v>
      </c>
      <c r="AW166" s="14" t="s">
        <v>32</v>
      </c>
      <c r="AX166" s="14" t="s">
        <v>84</v>
      </c>
      <c r="AY166" s="191" t="s">
        <v>170</v>
      </c>
    </row>
    <row r="167" spans="1:65" s="2" customFormat="1" ht="21.75" customHeight="1">
      <c r="A167" s="33"/>
      <c r="B167" s="167"/>
      <c r="C167" s="168" t="s">
        <v>202</v>
      </c>
      <c r="D167" s="168" t="s">
        <v>173</v>
      </c>
      <c r="E167" s="169" t="s">
        <v>2279</v>
      </c>
      <c r="F167" s="170" t="s">
        <v>2280</v>
      </c>
      <c r="G167" s="171" t="s">
        <v>184</v>
      </c>
      <c r="H167" s="172">
        <v>20.62</v>
      </c>
      <c r="I167" s="173"/>
      <c r="J167" s="174">
        <f>ROUND(I167*H167,2)</f>
        <v>0</v>
      </c>
      <c r="K167" s="175"/>
      <c r="L167" s="34"/>
      <c r="M167" s="176" t="s">
        <v>1</v>
      </c>
      <c r="N167" s="177" t="s">
        <v>42</v>
      </c>
      <c r="O167" s="59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0" t="s">
        <v>177</v>
      </c>
      <c r="AT167" s="180" t="s">
        <v>173</v>
      </c>
      <c r="AU167" s="180" t="s">
        <v>86</v>
      </c>
      <c r="AY167" s="18" t="s">
        <v>170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84</v>
      </c>
      <c r="BK167" s="181">
        <f>ROUND(I167*H167,2)</f>
        <v>0</v>
      </c>
      <c r="BL167" s="18" t="s">
        <v>177</v>
      </c>
      <c r="BM167" s="180" t="s">
        <v>2281</v>
      </c>
    </row>
    <row r="168" spans="1:65" s="2" customFormat="1" ht="21.75" customHeight="1">
      <c r="A168" s="33"/>
      <c r="B168" s="167"/>
      <c r="C168" s="168" t="s">
        <v>228</v>
      </c>
      <c r="D168" s="168" t="s">
        <v>173</v>
      </c>
      <c r="E168" s="169" t="s">
        <v>2282</v>
      </c>
      <c r="F168" s="170" t="s">
        <v>2283</v>
      </c>
      <c r="G168" s="171" t="s">
        <v>184</v>
      </c>
      <c r="H168" s="172">
        <v>20.62</v>
      </c>
      <c r="I168" s="173"/>
      <c r="J168" s="174">
        <f>ROUND(I168*H168,2)</f>
        <v>0</v>
      </c>
      <c r="K168" s="175"/>
      <c r="L168" s="34"/>
      <c r="M168" s="176" t="s">
        <v>1</v>
      </c>
      <c r="N168" s="177" t="s">
        <v>42</v>
      </c>
      <c r="O168" s="59"/>
      <c r="P168" s="178">
        <f>O168*H168</f>
        <v>0</v>
      </c>
      <c r="Q168" s="178">
        <v>8.0999999999999996E-4</v>
      </c>
      <c r="R168" s="178">
        <f>Q168*H168</f>
        <v>1.67022E-2</v>
      </c>
      <c r="S168" s="178">
        <v>0</v>
      </c>
      <c r="T168" s="179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0" t="s">
        <v>177</v>
      </c>
      <c r="AT168" s="180" t="s">
        <v>173</v>
      </c>
      <c r="AU168" s="180" t="s">
        <v>86</v>
      </c>
      <c r="AY168" s="18" t="s">
        <v>170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8" t="s">
        <v>84</v>
      </c>
      <c r="BK168" s="181">
        <f>ROUND(I168*H168,2)</f>
        <v>0</v>
      </c>
      <c r="BL168" s="18" t="s">
        <v>177</v>
      </c>
      <c r="BM168" s="180" t="s">
        <v>2284</v>
      </c>
    </row>
    <row r="169" spans="1:65" s="2" customFormat="1" ht="21.75" customHeight="1">
      <c r="A169" s="33"/>
      <c r="B169" s="167"/>
      <c r="C169" s="168" t="s">
        <v>234</v>
      </c>
      <c r="D169" s="168" t="s">
        <v>173</v>
      </c>
      <c r="E169" s="169" t="s">
        <v>2285</v>
      </c>
      <c r="F169" s="170" t="s">
        <v>2286</v>
      </c>
      <c r="G169" s="171" t="s">
        <v>184</v>
      </c>
      <c r="H169" s="172">
        <v>20.62</v>
      </c>
      <c r="I169" s="173"/>
      <c r="J169" s="174">
        <f>ROUND(I169*H169,2)</f>
        <v>0</v>
      </c>
      <c r="K169" s="175"/>
      <c r="L169" s="34"/>
      <c r="M169" s="176" t="s">
        <v>1</v>
      </c>
      <c r="N169" s="177" t="s">
        <v>42</v>
      </c>
      <c r="O169" s="59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0" t="s">
        <v>177</v>
      </c>
      <c r="AT169" s="180" t="s">
        <v>173</v>
      </c>
      <c r="AU169" s="180" t="s">
        <v>86</v>
      </c>
      <c r="AY169" s="18" t="s">
        <v>170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8" t="s">
        <v>84</v>
      </c>
      <c r="BK169" s="181">
        <f>ROUND(I169*H169,2)</f>
        <v>0</v>
      </c>
      <c r="BL169" s="18" t="s">
        <v>177</v>
      </c>
      <c r="BM169" s="180" t="s">
        <v>2287</v>
      </c>
    </row>
    <row r="170" spans="1:65" s="2" customFormat="1" ht="16.5" customHeight="1">
      <c r="A170" s="33"/>
      <c r="B170" s="167"/>
      <c r="C170" s="168" t="s">
        <v>241</v>
      </c>
      <c r="D170" s="168" t="s">
        <v>173</v>
      </c>
      <c r="E170" s="169" t="s">
        <v>2288</v>
      </c>
      <c r="F170" s="170" t="s">
        <v>2289</v>
      </c>
      <c r="G170" s="171" t="s">
        <v>190</v>
      </c>
      <c r="H170" s="172">
        <v>0.44500000000000001</v>
      </c>
      <c r="I170" s="173"/>
      <c r="J170" s="174">
        <f>ROUND(I170*H170,2)</f>
        <v>0</v>
      </c>
      <c r="K170" s="175"/>
      <c r="L170" s="34"/>
      <c r="M170" s="176" t="s">
        <v>1</v>
      </c>
      <c r="N170" s="177" t="s">
        <v>42</v>
      </c>
      <c r="O170" s="59"/>
      <c r="P170" s="178">
        <f>O170*H170</f>
        <v>0</v>
      </c>
      <c r="Q170" s="178">
        <v>1.0551600000000001</v>
      </c>
      <c r="R170" s="178">
        <f>Q170*H170</f>
        <v>0.46954620000000002</v>
      </c>
      <c r="S170" s="178">
        <v>0</v>
      </c>
      <c r="T170" s="179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0" t="s">
        <v>177</v>
      </c>
      <c r="AT170" s="180" t="s">
        <v>173</v>
      </c>
      <c r="AU170" s="180" t="s">
        <v>86</v>
      </c>
      <c r="AY170" s="18" t="s">
        <v>170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8" t="s">
        <v>84</v>
      </c>
      <c r="BK170" s="181">
        <f>ROUND(I170*H170,2)</f>
        <v>0</v>
      </c>
      <c r="BL170" s="18" t="s">
        <v>177</v>
      </c>
      <c r="BM170" s="180" t="s">
        <v>2290</v>
      </c>
    </row>
    <row r="171" spans="1:65" s="14" customFormat="1" ht="10.199999999999999">
      <c r="B171" s="190"/>
      <c r="D171" s="183" t="s">
        <v>179</v>
      </c>
      <c r="E171" s="191" t="s">
        <v>1</v>
      </c>
      <c r="F171" s="192" t="s">
        <v>2291</v>
      </c>
      <c r="H171" s="193">
        <v>0.44500000000000001</v>
      </c>
      <c r="I171" s="194"/>
      <c r="L171" s="190"/>
      <c r="M171" s="195"/>
      <c r="N171" s="196"/>
      <c r="O171" s="196"/>
      <c r="P171" s="196"/>
      <c r="Q171" s="196"/>
      <c r="R171" s="196"/>
      <c r="S171" s="196"/>
      <c r="T171" s="197"/>
      <c r="AT171" s="191" t="s">
        <v>179</v>
      </c>
      <c r="AU171" s="191" t="s">
        <v>86</v>
      </c>
      <c r="AV171" s="14" t="s">
        <v>86</v>
      </c>
      <c r="AW171" s="14" t="s">
        <v>32</v>
      </c>
      <c r="AX171" s="14" t="s">
        <v>84</v>
      </c>
      <c r="AY171" s="191" t="s">
        <v>170</v>
      </c>
    </row>
    <row r="172" spans="1:65" s="2" customFormat="1" ht="16.5" customHeight="1">
      <c r="A172" s="33"/>
      <c r="B172" s="167"/>
      <c r="C172" s="168" t="s">
        <v>248</v>
      </c>
      <c r="D172" s="168" t="s">
        <v>173</v>
      </c>
      <c r="E172" s="169" t="s">
        <v>2292</v>
      </c>
      <c r="F172" s="170" t="s">
        <v>2293</v>
      </c>
      <c r="G172" s="171" t="s">
        <v>176</v>
      </c>
      <c r="H172" s="172">
        <v>3.25</v>
      </c>
      <c r="I172" s="173"/>
      <c r="J172" s="174">
        <f>ROUND(I172*H172,2)</f>
        <v>0</v>
      </c>
      <c r="K172" s="175"/>
      <c r="L172" s="34"/>
      <c r="M172" s="176" t="s">
        <v>1</v>
      </c>
      <c r="N172" s="177" t="s">
        <v>42</v>
      </c>
      <c r="O172" s="59"/>
      <c r="P172" s="178">
        <f>O172*H172</f>
        <v>0</v>
      </c>
      <c r="Q172" s="178">
        <v>2.4533700000000001</v>
      </c>
      <c r="R172" s="178">
        <f>Q172*H172</f>
        <v>7.9734525000000005</v>
      </c>
      <c r="S172" s="178">
        <v>0</v>
      </c>
      <c r="T172" s="179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0" t="s">
        <v>177</v>
      </c>
      <c r="AT172" s="180" t="s">
        <v>173</v>
      </c>
      <c r="AU172" s="180" t="s">
        <v>86</v>
      </c>
      <c r="AY172" s="18" t="s">
        <v>170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8" t="s">
        <v>84</v>
      </c>
      <c r="BK172" s="181">
        <f>ROUND(I172*H172,2)</f>
        <v>0</v>
      </c>
      <c r="BL172" s="18" t="s">
        <v>177</v>
      </c>
      <c r="BM172" s="180" t="s">
        <v>2294</v>
      </c>
    </row>
    <row r="173" spans="1:65" s="13" customFormat="1" ht="10.199999999999999">
      <c r="B173" s="182"/>
      <c r="D173" s="183" t="s">
        <v>179</v>
      </c>
      <c r="E173" s="184" t="s">
        <v>1</v>
      </c>
      <c r="F173" s="185" t="s">
        <v>2272</v>
      </c>
      <c r="H173" s="184" t="s">
        <v>1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84" t="s">
        <v>179</v>
      </c>
      <c r="AU173" s="184" t="s">
        <v>86</v>
      </c>
      <c r="AV173" s="13" t="s">
        <v>84</v>
      </c>
      <c r="AW173" s="13" t="s">
        <v>32</v>
      </c>
      <c r="AX173" s="13" t="s">
        <v>77</v>
      </c>
      <c r="AY173" s="184" t="s">
        <v>170</v>
      </c>
    </row>
    <row r="174" spans="1:65" s="14" customFormat="1" ht="10.199999999999999">
      <c r="B174" s="190"/>
      <c r="D174" s="183" t="s">
        <v>179</v>
      </c>
      <c r="E174" s="191" t="s">
        <v>1</v>
      </c>
      <c r="F174" s="192" t="s">
        <v>2295</v>
      </c>
      <c r="H174" s="193">
        <v>3.25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179</v>
      </c>
      <c r="AU174" s="191" t="s">
        <v>86</v>
      </c>
      <c r="AV174" s="14" t="s">
        <v>86</v>
      </c>
      <c r="AW174" s="14" t="s">
        <v>32</v>
      </c>
      <c r="AX174" s="14" t="s">
        <v>84</v>
      </c>
      <c r="AY174" s="191" t="s">
        <v>170</v>
      </c>
    </row>
    <row r="175" spans="1:65" s="2" customFormat="1" ht="21.75" customHeight="1">
      <c r="A175" s="33"/>
      <c r="B175" s="167"/>
      <c r="C175" s="168" t="s">
        <v>254</v>
      </c>
      <c r="D175" s="168" t="s">
        <v>173</v>
      </c>
      <c r="E175" s="169" t="s">
        <v>2296</v>
      </c>
      <c r="F175" s="170" t="s">
        <v>2297</v>
      </c>
      <c r="G175" s="171" t="s">
        <v>190</v>
      </c>
      <c r="H175" s="172">
        <v>0.39200000000000002</v>
      </c>
      <c r="I175" s="173"/>
      <c r="J175" s="174">
        <f>ROUND(I175*H175,2)</f>
        <v>0</v>
      </c>
      <c r="K175" s="175"/>
      <c r="L175" s="34"/>
      <c r="M175" s="176" t="s">
        <v>1</v>
      </c>
      <c r="N175" s="177" t="s">
        <v>42</v>
      </c>
      <c r="O175" s="59"/>
      <c r="P175" s="178">
        <f>O175*H175</f>
        <v>0</v>
      </c>
      <c r="Q175" s="178">
        <v>1.04887</v>
      </c>
      <c r="R175" s="178">
        <f>Q175*H175</f>
        <v>0.41115704000000003</v>
      </c>
      <c r="S175" s="178">
        <v>0</v>
      </c>
      <c r="T175" s="179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0" t="s">
        <v>177</v>
      </c>
      <c r="AT175" s="180" t="s">
        <v>173</v>
      </c>
      <c r="AU175" s="180" t="s">
        <v>86</v>
      </c>
      <c r="AY175" s="18" t="s">
        <v>170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8" t="s">
        <v>84</v>
      </c>
      <c r="BK175" s="181">
        <f>ROUND(I175*H175,2)</f>
        <v>0</v>
      </c>
      <c r="BL175" s="18" t="s">
        <v>177</v>
      </c>
      <c r="BM175" s="180" t="s">
        <v>2298</v>
      </c>
    </row>
    <row r="176" spans="1:65" s="13" customFormat="1" ht="10.199999999999999">
      <c r="B176" s="182"/>
      <c r="D176" s="183" t="s">
        <v>179</v>
      </c>
      <c r="E176" s="184" t="s">
        <v>1</v>
      </c>
      <c r="F176" s="185" t="s">
        <v>2272</v>
      </c>
      <c r="H176" s="184" t="s">
        <v>1</v>
      </c>
      <c r="I176" s="186"/>
      <c r="L176" s="182"/>
      <c r="M176" s="187"/>
      <c r="N176" s="188"/>
      <c r="O176" s="188"/>
      <c r="P176" s="188"/>
      <c r="Q176" s="188"/>
      <c r="R176" s="188"/>
      <c r="S176" s="188"/>
      <c r="T176" s="189"/>
      <c r="AT176" s="184" t="s">
        <v>179</v>
      </c>
      <c r="AU176" s="184" t="s">
        <v>86</v>
      </c>
      <c r="AV176" s="13" t="s">
        <v>84</v>
      </c>
      <c r="AW176" s="13" t="s">
        <v>32</v>
      </c>
      <c r="AX176" s="13" t="s">
        <v>77</v>
      </c>
      <c r="AY176" s="184" t="s">
        <v>170</v>
      </c>
    </row>
    <row r="177" spans="1:65" s="14" customFormat="1" ht="10.199999999999999">
      <c r="B177" s="190"/>
      <c r="D177" s="183" t="s">
        <v>179</v>
      </c>
      <c r="E177" s="191" t="s">
        <v>1</v>
      </c>
      <c r="F177" s="192" t="s">
        <v>2299</v>
      </c>
      <c r="H177" s="193">
        <v>0.39200000000000002</v>
      </c>
      <c r="I177" s="194"/>
      <c r="L177" s="190"/>
      <c r="M177" s="195"/>
      <c r="N177" s="196"/>
      <c r="O177" s="196"/>
      <c r="P177" s="196"/>
      <c r="Q177" s="196"/>
      <c r="R177" s="196"/>
      <c r="S177" s="196"/>
      <c r="T177" s="197"/>
      <c r="AT177" s="191" t="s">
        <v>179</v>
      </c>
      <c r="AU177" s="191" t="s">
        <v>86</v>
      </c>
      <c r="AV177" s="14" t="s">
        <v>86</v>
      </c>
      <c r="AW177" s="14" t="s">
        <v>32</v>
      </c>
      <c r="AX177" s="14" t="s">
        <v>84</v>
      </c>
      <c r="AY177" s="191" t="s">
        <v>170</v>
      </c>
    </row>
    <row r="178" spans="1:65" s="2" customFormat="1" ht="21.75" customHeight="1">
      <c r="A178" s="33"/>
      <c r="B178" s="167"/>
      <c r="C178" s="168" t="s">
        <v>259</v>
      </c>
      <c r="D178" s="168" t="s">
        <v>173</v>
      </c>
      <c r="E178" s="169" t="s">
        <v>2300</v>
      </c>
      <c r="F178" s="170" t="s">
        <v>2301</v>
      </c>
      <c r="G178" s="171" t="s">
        <v>184</v>
      </c>
      <c r="H178" s="172">
        <v>16.579999999999998</v>
      </c>
      <c r="I178" s="173"/>
      <c r="J178" s="174">
        <f>ROUND(I178*H178,2)</f>
        <v>0</v>
      </c>
      <c r="K178" s="175"/>
      <c r="L178" s="34"/>
      <c r="M178" s="176" t="s">
        <v>1</v>
      </c>
      <c r="N178" s="177" t="s">
        <v>42</v>
      </c>
      <c r="O178" s="59"/>
      <c r="P178" s="178">
        <f>O178*H178</f>
        <v>0</v>
      </c>
      <c r="Q178" s="178">
        <v>1.282E-2</v>
      </c>
      <c r="R178" s="178">
        <f>Q178*H178</f>
        <v>0.21255559999999998</v>
      </c>
      <c r="S178" s="178">
        <v>0</v>
      </c>
      <c r="T178" s="179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0" t="s">
        <v>177</v>
      </c>
      <c r="AT178" s="180" t="s">
        <v>173</v>
      </c>
      <c r="AU178" s="180" t="s">
        <v>86</v>
      </c>
      <c r="AY178" s="18" t="s">
        <v>170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84</v>
      </c>
      <c r="BK178" s="181">
        <f>ROUND(I178*H178,2)</f>
        <v>0</v>
      </c>
      <c r="BL178" s="18" t="s">
        <v>177</v>
      </c>
      <c r="BM178" s="180" t="s">
        <v>2302</v>
      </c>
    </row>
    <row r="179" spans="1:65" s="14" customFormat="1" ht="10.199999999999999">
      <c r="B179" s="190"/>
      <c r="D179" s="183" t="s">
        <v>179</v>
      </c>
      <c r="E179" s="191" t="s">
        <v>1</v>
      </c>
      <c r="F179" s="192" t="s">
        <v>2303</v>
      </c>
      <c r="H179" s="193">
        <v>7.84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1" t="s">
        <v>179</v>
      </c>
      <c r="AU179" s="191" t="s">
        <v>86</v>
      </c>
      <c r="AV179" s="14" t="s">
        <v>86</v>
      </c>
      <c r="AW179" s="14" t="s">
        <v>32</v>
      </c>
      <c r="AX179" s="14" t="s">
        <v>77</v>
      </c>
      <c r="AY179" s="191" t="s">
        <v>170</v>
      </c>
    </row>
    <row r="180" spans="1:65" s="14" customFormat="1" ht="10.199999999999999">
      <c r="B180" s="190"/>
      <c r="D180" s="183" t="s">
        <v>179</v>
      </c>
      <c r="E180" s="191" t="s">
        <v>1</v>
      </c>
      <c r="F180" s="192" t="s">
        <v>2304</v>
      </c>
      <c r="H180" s="193">
        <v>8.74</v>
      </c>
      <c r="I180" s="194"/>
      <c r="L180" s="190"/>
      <c r="M180" s="195"/>
      <c r="N180" s="196"/>
      <c r="O180" s="196"/>
      <c r="P180" s="196"/>
      <c r="Q180" s="196"/>
      <c r="R180" s="196"/>
      <c r="S180" s="196"/>
      <c r="T180" s="197"/>
      <c r="AT180" s="191" t="s">
        <v>179</v>
      </c>
      <c r="AU180" s="191" t="s">
        <v>86</v>
      </c>
      <c r="AV180" s="14" t="s">
        <v>86</v>
      </c>
      <c r="AW180" s="14" t="s">
        <v>32</v>
      </c>
      <c r="AX180" s="14" t="s">
        <v>77</v>
      </c>
      <c r="AY180" s="191" t="s">
        <v>170</v>
      </c>
    </row>
    <row r="181" spans="1:65" s="15" customFormat="1" ht="10.199999999999999">
      <c r="B181" s="198"/>
      <c r="D181" s="183" t="s">
        <v>179</v>
      </c>
      <c r="E181" s="199" t="s">
        <v>1</v>
      </c>
      <c r="F181" s="200" t="s">
        <v>198</v>
      </c>
      <c r="H181" s="201">
        <v>16.579999999999998</v>
      </c>
      <c r="I181" s="202"/>
      <c r="L181" s="198"/>
      <c r="M181" s="203"/>
      <c r="N181" s="204"/>
      <c r="O181" s="204"/>
      <c r="P181" s="204"/>
      <c r="Q181" s="204"/>
      <c r="R181" s="204"/>
      <c r="S181" s="204"/>
      <c r="T181" s="205"/>
      <c r="AT181" s="199" t="s">
        <v>179</v>
      </c>
      <c r="AU181" s="199" t="s">
        <v>86</v>
      </c>
      <c r="AV181" s="15" t="s">
        <v>177</v>
      </c>
      <c r="AW181" s="15" t="s">
        <v>32</v>
      </c>
      <c r="AX181" s="15" t="s">
        <v>84</v>
      </c>
      <c r="AY181" s="199" t="s">
        <v>170</v>
      </c>
    </row>
    <row r="182" spans="1:65" s="2" customFormat="1" ht="21.75" customHeight="1">
      <c r="A182" s="33"/>
      <c r="B182" s="167"/>
      <c r="C182" s="168" t="s">
        <v>8</v>
      </c>
      <c r="D182" s="168" t="s">
        <v>173</v>
      </c>
      <c r="E182" s="169" t="s">
        <v>2305</v>
      </c>
      <c r="F182" s="170" t="s">
        <v>2306</v>
      </c>
      <c r="G182" s="171" t="s">
        <v>184</v>
      </c>
      <c r="H182" s="172">
        <v>16.579999999999998</v>
      </c>
      <c r="I182" s="173"/>
      <c r="J182" s="174">
        <f>ROUND(I182*H182,2)</f>
        <v>0</v>
      </c>
      <c r="K182" s="175"/>
      <c r="L182" s="34"/>
      <c r="M182" s="176" t="s">
        <v>1</v>
      </c>
      <c r="N182" s="177" t="s">
        <v>42</v>
      </c>
      <c r="O182" s="59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0" t="s">
        <v>177</v>
      </c>
      <c r="AT182" s="180" t="s">
        <v>173</v>
      </c>
      <c r="AU182" s="180" t="s">
        <v>86</v>
      </c>
      <c r="AY182" s="18" t="s">
        <v>170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8" t="s">
        <v>84</v>
      </c>
      <c r="BK182" s="181">
        <f>ROUND(I182*H182,2)</f>
        <v>0</v>
      </c>
      <c r="BL182" s="18" t="s">
        <v>177</v>
      </c>
      <c r="BM182" s="180" t="s">
        <v>2307</v>
      </c>
    </row>
    <row r="183" spans="1:65" s="2" customFormat="1" ht="21.75" customHeight="1">
      <c r="A183" s="33"/>
      <c r="B183" s="167"/>
      <c r="C183" s="168" t="s">
        <v>273</v>
      </c>
      <c r="D183" s="168" t="s">
        <v>173</v>
      </c>
      <c r="E183" s="169" t="s">
        <v>2308</v>
      </c>
      <c r="F183" s="170" t="s">
        <v>2309</v>
      </c>
      <c r="G183" s="171" t="s">
        <v>244</v>
      </c>
      <c r="H183" s="172">
        <v>26.45</v>
      </c>
      <c r="I183" s="173"/>
      <c r="J183" s="174">
        <f>ROUND(I183*H183,2)</f>
        <v>0</v>
      </c>
      <c r="K183" s="175"/>
      <c r="L183" s="34"/>
      <c r="M183" s="176" t="s">
        <v>1</v>
      </c>
      <c r="N183" s="177" t="s">
        <v>42</v>
      </c>
      <c r="O183" s="59"/>
      <c r="P183" s="178">
        <f>O183*H183</f>
        <v>0</v>
      </c>
      <c r="Q183" s="178">
        <v>0.11046</v>
      </c>
      <c r="R183" s="178">
        <f>Q183*H183</f>
        <v>2.9216669999999998</v>
      </c>
      <c r="S183" s="178">
        <v>0</v>
      </c>
      <c r="T183" s="17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0" t="s">
        <v>177</v>
      </c>
      <c r="AT183" s="180" t="s">
        <v>173</v>
      </c>
      <c r="AU183" s="180" t="s">
        <v>86</v>
      </c>
      <c r="AY183" s="18" t="s">
        <v>170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84</v>
      </c>
      <c r="BK183" s="181">
        <f>ROUND(I183*H183,2)</f>
        <v>0</v>
      </c>
      <c r="BL183" s="18" t="s">
        <v>177</v>
      </c>
      <c r="BM183" s="180" t="s">
        <v>2310</v>
      </c>
    </row>
    <row r="184" spans="1:65" s="14" customFormat="1" ht="10.199999999999999">
      <c r="B184" s="190"/>
      <c r="D184" s="183" t="s">
        <v>179</v>
      </c>
      <c r="E184" s="191" t="s">
        <v>1</v>
      </c>
      <c r="F184" s="192" t="s">
        <v>2311</v>
      </c>
      <c r="H184" s="193">
        <v>26.45</v>
      </c>
      <c r="I184" s="194"/>
      <c r="L184" s="190"/>
      <c r="M184" s="195"/>
      <c r="N184" s="196"/>
      <c r="O184" s="196"/>
      <c r="P184" s="196"/>
      <c r="Q184" s="196"/>
      <c r="R184" s="196"/>
      <c r="S184" s="196"/>
      <c r="T184" s="197"/>
      <c r="AT184" s="191" t="s">
        <v>179</v>
      </c>
      <c r="AU184" s="191" t="s">
        <v>86</v>
      </c>
      <c r="AV184" s="14" t="s">
        <v>86</v>
      </c>
      <c r="AW184" s="14" t="s">
        <v>32</v>
      </c>
      <c r="AX184" s="14" t="s">
        <v>84</v>
      </c>
      <c r="AY184" s="191" t="s">
        <v>170</v>
      </c>
    </row>
    <row r="185" spans="1:65" s="2" customFormat="1" ht="16.5" customHeight="1">
      <c r="A185" s="33"/>
      <c r="B185" s="167"/>
      <c r="C185" s="168" t="s">
        <v>280</v>
      </c>
      <c r="D185" s="168" t="s">
        <v>173</v>
      </c>
      <c r="E185" s="169" t="s">
        <v>2312</v>
      </c>
      <c r="F185" s="170" t="s">
        <v>2313</v>
      </c>
      <c r="G185" s="171" t="s">
        <v>184</v>
      </c>
      <c r="H185" s="172">
        <v>14.815</v>
      </c>
      <c r="I185" s="173"/>
      <c r="J185" s="174">
        <f>ROUND(I185*H185,2)</f>
        <v>0</v>
      </c>
      <c r="K185" s="175"/>
      <c r="L185" s="34"/>
      <c r="M185" s="176" t="s">
        <v>1</v>
      </c>
      <c r="N185" s="177" t="s">
        <v>42</v>
      </c>
      <c r="O185" s="59"/>
      <c r="P185" s="178">
        <f>O185*H185</f>
        <v>0</v>
      </c>
      <c r="Q185" s="178">
        <v>6.5799999999999999E-3</v>
      </c>
      <c r="R185" s="178">
        <f>Q185*H185</f>
        <v>9.7482699999999992E-2</v>
      </c>
      <c r="S185" s="178">
        <v>0</v>
      </c>
      <c r="T185" s="179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0" t="s">
        <v>177</v>
      </c>
      <c r="AT185" s="180" t="s">
        <v>173</v>
      </c>
      <c r="AU185" s="180" t="s">
        <v>86</v>
      </c>
      <c r="AY185" s="18" t="s">
        <v>170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8" t="s">
        <v>84</v>
      </c>
      <c r="BK185" s="181">
        <f>ROUND(I185*H185,2)</f>
        <v>0</v>
      </c>
      <c r="BL185" s="18" t="s">
        <v>177</v>
      </c>
      <c r="BM185" s="180" t="s">
        <v>2314</v>
      </c>
    </row>
    <row r="186" spans="1:65" s="14" customFormat="1" ht="10.199999999999999">
      <c r="B186" s="190"/>
      <c r="D186" s="183" t="s">
        <v>179</v>
      </c>
      <c r="E186" s="191" t="s">
        <v>1</v>
      </c>
      <c r="F186" s="192" t="s">
        <v>2315</v>
      </c>
      <c r="H186" s="193">
        <v>7.9349999999999996</v>
      </c>
      <c r="I186" s="194"/>
      <c r="L186" s="190"/>
      <c r="M186" s="195"/>
      <c r="N186" s="196"/>
      <c r="O186" s="196"/>
      <c r="P186" s="196"/>
      <c r="Q186" s="196"/>
      <c r="R186" s="196"/>
      <c r="S186" s="196"/>
      <c r="T186" s="197"/>
      <c r="AT186" s="191" t="s">
        <v>179</v>
      </c>
      <c r="AU186" s="191" t="s">
        <v>86</v>
      </c>
      <c r="AV186" s="14" t="s">
        <v>86</v>
      </c>
      <c r="AW186" s="14" t="s">
        <v>32</v>
      </c>
      <c r="AX186" s="14" t="s">
        <v>77</v>
      </c>
      <c r="AY186" s="191" t="s">
        <v>170</v>
      </c>
    </row>
    <row r="187" spans="1:65" s="14" customFormat="1" ht="10.199999999999999">
      <c r="B187" s="190"/>
      <c r="D187" s="183" t="s">
        <v>179</v>
      </c>
      <c r="E187" s="191" t="s">
        <v>1</v>
      </c>
      <c r="F187" s="192" t="s">
        <v>2316</v>
      </c>
      <c r="H187" s="193">
        <v>4.5999999999999996</v>
      </c>
      <c r="I187" s="194"/>
      <c r="L187" s="190"/>
      <c r="M187" s="195"/>
      <c r="N187" s="196"/>
      <c r="O187" s="196"/>
      <c r="P187" s="196"/>
      <c r="Q187" s="196"/>
      <c r="R187" s="196"/>
      <c r="S187" s="196"/>
      <c r="T187" s="197"/>
      <c r="AT187" s="191" t="s">
        <v>179</v>
      </c>
      <c r="AU187" s="191" t="s">
        <v>86</v>
      </c>
      <c r="AV187" s="14" t="s">
        <v>86</v>
      </c>
      <c r="AW187" s="14" t="s">
        <v>32</v>
      </c>
      <c r="AX187" s="14" t="s">
        <v>77</v>
      </c>
      <c r="AY187" s="191" t="s">
        <v>170</v>
      </c>
    </row>
    <row r="188" spans="1:65" s="14" customFormat="1" ht="10.199999999999999">
      <c r="B188" s="190"/>
      <c r="D188" s="183" t="s">
        <v>179</v>
      </c>
      <c r="E188" s="191" t="s">
        <v>1</v>
      </c>
      <c r="F188" s="192" t="s">
        <v>2317</v>
      </c>
      <c r="H188" s="193">
        <v>2.2799999999999998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1" t="s">
        <v>179</v>
      </c>
      <c r="AU188" s="191" t="s">
        <v>86</v>
      </c>
      <c r="AV188" s="14" t="s">
        <v>86</v>
      </c>
      <c r="AW188" s="14" t="s">
        <v>32</v>
      </c>
      <c r="AX188" s="14" t="s">
        <v>77</v>
      </c>
      <c r="AY188" s="191" t="s">
        <v>170</v>
      </c>
    </row>
    <row r="189" spans="1:65" s="15" customFormat="1" ht="10.199999999999999">
      <c r="B189" s="198"/>
      <c r="D189" s="183" t="s">
        <v>179</v>
      </c>
      <c r="E189" s="199" t="s">
        <v>1</v>
      </c>
      <c r="F189" s="200" t="s">
        <v>198</v>
      </c>
      <c r="H189" s="201">
        <v>14.815</v>
      </c>
      <c r="I189" s="202"/>
      <c r="L189" s="198"/>
      <c r="M189" s="203"/>
      <c r="N189" s="204"/>
      <c r="O189" s="204"/>
      <c r="P189" s="204"/>
      <c r="Q189" s="204"/>
      <c r="R189" s="204"/>
      <c r="S189" s="204"/>
      <c r="T189" s="205"/>
      <c r="AT189" s="199" t="s">
        <v>179</v>
      </c>
      <c r="AU189" s="199" t="s">
        <v>86</v>
      </c>
      <c r="AV189" s="15" t="s">
        <v>177</v>
      </c>
      <c r="AW189" s="15" t="s">
        <v>32</v>
      </c>
      <c r="AX189" s="15" t="s">
        <v>84</v>
      </c>
      <c r="AY189" s="199" t="s">
        <v>170</v>
      </c>
    </row>
    <row r="190" spans="1:65" s="2" customFormat="1" ht="16.5" customHeight="1">
      <c r="A190" s="33"/>
      <c r="B190" s="167"/>
      <c r="C190" s="168" t="s">
        <v>285</v>
      </c>
      <c r="D190" s="168" t="s">
        <v>173</v>
      </c>
      <c r="E190" s="169" t="s">
        <v>2318</v>
      </c>
      <c r="F190" s="170" t="s">
        <v>2319</v>
      </c>
      <c r="G190" s="171" t="s">
        <v>184</v>
      </c>
      <c r="H190" s="172">
        <v>14.815</v>
      </c>
      <c r="I190" s="173"/>
      <c r="J190" s="174">
        <f>ROUND(I190*H190,2)</f>
        <v>0</v>
      </c>
      <c r="K190" s="175"/>
      <c r="L190" s="34"/>
      <c r="M190" s="176" t="s">
        <v>1</v>
      </c>
      <c r="N190" s="177" t="s">
        <v>42</v>
      </c>
      <c r="O190" s="59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0" t="s">
        <v>177</v>
      </c>
      <c r="AT190" s="180" t="s">
        <v>173</v>
      </c>
      <c r="AU190" s="180" t="s">
        <v>86</v>
      </c>
      <c r="AY190" s="18" t="s">
        <v>170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8" t="s">
        <v>84</v>
      </c>
      <c r="BK190" s="181">
        <f>ROUND(I190*H190,2)</f>
        <v>0</v>
      </c>
      <c r="BL190" s="18" t="s">
        <v>177</v>
      </c>
      <c r="BM190" s="180" t="s">
        <v>2320</v>
      </c>
    </row>
    <row r="191" spans="1:65" s="12" customFormat="1" ht="22.8" customHeight="1">
      <c r="B191" s="154"/>
      <c r="D191" s="155" t="s">
        <v>76</v>
      </c>
      <c r="E191" s="165" t="s">
        <v>210</v>
      </c>
      <c r="F191" s="165" t="s">
        <v>258</v>
      </c>
      <c r="I191" s="157"/>
      <c r="J191" s="166">
        <f>BK191</f>
        <v>0</v>
      </c>
      <c r="L191" s="154"/>
      <c r="M191" s="159"/>
      <c r="N191" s="160"/>
      <c r="O191" s="160"/>
      <c r="P191" s="161">
        <f>SUM(P192:P216)</f>
        <v>0</v>
      </c>
      <c r="Q191" s="160"/>
      <c r="R191" s="161">
        <f>SUM(R192:R216)</f>
        <v>54.727789800000004</v>
      </c>
      <c r="S191" s="160"/>
      <c r="T191" s="162">
        <f>SUM(T192:T216)</f>
        <v>0</v>
      </c>
      <c r="AR191" s="155" t="s">
        <v>84</v>
      </c>
      <c r="AT191" s="163" t="s">
        <v>76</v>
      </c>
      <c r="AU191" s="163" t="s">
        <v>84</v>
      </c>
      <c r="AY191" s="155" t="s">
        <v>170</v>
      </c>
      <c r="BK191" s="164">
        <f>SUM(BK192:BK216)</f>
        <v>0</v>
      </c>
    </row>
    <row r="192" spans="1:65" s="2" customFormat="1" ht="21.75" customHeight="1">
      <c r="A192" s="33"/>
      <c r="B192" s="167"/>
      <c r="C192" s="168" t="s">
        <v>289</v>
      </c>
      <c r="D192" s="168" t="s">
        <v>173</v>
      </c>
      <c r="E192" s="169" t="s">
        <v>2321</v>
      </c>
      <c r="F192" s="170" t="s">
        <v>2322</v>
      </c>
      <c r="G192" s="171" t="s">
        <v>184</v>
      </c>
      <c r="H192" s="172">
        <v>16.7</v>
      </c>
      <c r="I192" s="173"/>
      <c r="J192" s="174">
        <f>ROUND(I192*H192,2)</f>
        <v>0</v>
      </c>
      <c r="K192" s="175"/>
      <c r="L192" s="34"/>
      <c r="M192" s="176" t="s">
        <v>1</v>
      </c>
      <c r="N192" s="177" t="s">
        <v>42</v>
      </c>
      <c r="O192" s="59"/>
      <c r="P192" s="178">
        <f>O192*H192</f>
        <v>0</v>
      </c>
      <c r="Q192" s="178">
        <v>1.8380000000000001E-2</v>
      </c>
      <c r="R192" s="178">
        <f>Q192*H192</f>
        <v>0.306946</v>
      </c>
      <c r="S192" s="178">
        <v>0</v>
      </c>
      <c r="T192" s="179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0" t="s">
        <v>177</v>
      </c>
      <c r="AT192" s="180" t="s">
        <v>173</v>
      </c>
      <c r="AU192" s="180" t="s">
        <v>86</v>
      </c>
      <c r="AY192" s="18" t="s">
        <v>170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8" t="s">
        <v>84</v>
      </c>
      <c r="BK192" s="181">
        <f>ROUND(I192*H192,2)</f>
        <v>0</v>
      </c>
      <c r="BL192" s="18" t="s">
        <v>177</v>
      </c>
      <c r="BM192" s="180" t="s">
        <v>2323</v>
      </c>
    </row>
    <row r="193" spans="1:65" s="2" customFormat="1" ht="21.75" customHeight="1">
      <c r="A193" s="33"/>
      <c r="B193" s="167"/>
      <c r="C193" s="168" t="s">
        <v>294</v>
      </c>
      <c r="D193" s="168" t="s">
        <v>173</v>
      </c>
      <c r="E193" s="169" t="s">
        <v>290</v>
      </c>
      <c r="F193" s="170" t="s">
        <v>291</v>
      </c>
      <c r="G193" s="171" t="s">
        <v>184</v>
      </c>
      <c r="H193" s="172">
        <v>61.81</v>
      </c>
      <c r="I193" s="173"/>
      <c r="J193" s="174">
        <f>ROUND(I193*H193,2)</f>
        <v>0</v>
      </c>
      <c r="K193" s="175"/>
      <c r="L193" s="34"/>
      <c r="M193" s="176" t="s">
        <v>1</v>
      </c>
      <c r="N193" s="177" t="s">
        <v>42</v>
      </c>
      <c r="O193" s="59"/>
      <c r="P193" s="178">
        <f>O193*H193</f>
        <v>0</v>
      </c>
      <c r="Q193" s="178">
        <v>1.8380000000000001E-2</v>
      </c>
      <c r="R193" s="178">
        <f>Q193*H193</f>
        <v>1.1360678000000002</v>
      </c>
      <c r="S193" s="178">
        <v>0</v>
      </c>
      <c r="T193" s="179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0" t="s">
        <v>177</v>
      </c>
      <c r="AT193" s="180" t="s">
        <v>173</v>
      </c>
      <c r="AU193" s="180" t="s">
        <v>86</v>
      </c>
      <c r="AY193" s="18" t="s">
        <v>170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8" t="s">
        <v>84</v>
      </c>
      <c r="BK193" s="181">
        <f>ROUND(I193*H193,2)</f>
        <v>0</v>
      </c>
      <c r="BL193" s="18" t="s">
        <v>177</v>
      </c>
      <c r="BM193" s="180" t="s">
        <v>2324</v>
      </c>
    </row>
    <row r="194" spans="1:65" s="14" customFormat="1" ht="10.199999999999999">
      <c r="B194" s="190"/>
      <c r="D194" s="183" t="s">
        <v>179</v>
      </c>
      <c r="E194" s="191" t="s">
        <v>1</v>
      </c>
      <c r="F194" s="192" t="s">
        <v>2325</v>
      </c>
      <c r="H194" s="193">
        <v>61.81</v>
      </c>
      <c r="I194" s="194"/>
      <c r="L194" s="190"/>
      <c r="M194" s="195"/>
      <c r="N194" s="196"/>
      <c r="O194" s="196"/>
      <c r="P194" s="196"/>
      <c r="Q194" s="196"/>
      <c r="R194" s="196"/>
      <c r="S194" s="196"/>
      <c r="T194" s="197"/>
      <c r="AT194" s="191" t="s">
        <v>179</v>
      </c>
      <c r="AU194" s="191" t="s">
        <v>86</v>
      </c>
      <c r="AV194" s="14" t="s">
        <v>86</v>
      </c>
      <c r="AW194" s="14" t="s">
        <v>32</v>
      </c>
      <c r="AX194" s="14" t="s">
        <v>84</v>
      </c>
      <c r="AY194" s="191" t="s">
        <v>170</v>
      </c>
    </row>
    <row r="195" spans="1:65" s="2" customFormat="1" ht="21.75" customHeight="1">
      <c r="A195" s="33"/>
      <c r="B195" s="167"/>
      <c r="C195" s="168" t="s">
        <v>7</v>
      </c>
      <c r="D195" s="168" t="s">
        <v>173</v>
      </c>
      <c r="E195" s="169" t="s">
        <v>2326</v>
      </c>
      <c r="F195" s="170" t="s">
        <v>2327</v>
      </c>
      <c r="G195" s="171" t="s">
        <v>184</v>
      </c>
      <c r="H195" s="172">
        <v>7.85</v>
      </c>
      <c r="I195" s="173"/>
      <c r="J195" s="174">
        <f>ROUND(I195*H195,2)</f>
        <v>0</v>
      </c>
      <c r="K195" s="175"/>
      <c r="L195" s="34"/>
      <c r="M195" s="176" t="s">
        <v>1</v>
      </c>
      <c r="N195" s="177" t="s">
        <v>42</v>
      </c>
      <c r="O195" s="59"/>
      <c r="P195" s="178">
        <f>O195*H195</f>
        <v>0</v>
      </c>
      <c r="Q195" s="178">
        <v>2.1000000000000001E-2</v>
      </c>
      <c r="R195" s="178">
        <f>Q195*H195</f>
        <v>0.16485</v>
      </c>
      <c r="S195" s="178">
        <v>0</v>
      </c>
      <c r="T195" s="179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0" t="s">
        <v>177</v>
      </c>
      <c r="AT195" s="180" t="s">
        <v>173</v>
      </c>
      <c r="AU195" s="180" t="s">
        <v>86</v>
      </c>
      <c r="AY195" s="18" t="s">
        <v>170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84</v>
      </c>
      <c r="BK195" s="181">
        <f>ROUND(I195*H195,2)</f>
        <v>0</v>
      </c>
      <c r="BL195" s="18" t="s">
        <v>177</v>
      </c>
      <c r="BM195" s="180" t="s">
        <v>2328</v>
      </c>
    </row>
    <row r="196" spans="1:65" s="13" customFormat="1" ht="10.199999999999999">
      <c r="B196" s="182"/>
      <c r="D196" s="183" t="s">
        <v>179</v>
      </c>
      <c r="E196" s="184" t="s">
        <v>1</v>
      </c>
      <c r="F196" s="185" t="s">
        <v>2329</v>
      </c>
      <c r="H196" s="184" t="s">
        <v>1</v>
      </c>
      <c r="I196" s="186"/>
      <c r="L196" s="182"/>
      <c r="M196" s="187"/>
      <c r="N196" s="188"/>
      <c r="O196" s="188"/>
      <c r="P196" s="188"/>
      <c r="Q196" s="188"/>
      <c r="R196" s="188"/>
      <c r="S196" s="188"/>
      <c r="T196" s="189"/>
      <c r="AT196" s="184" t="s">
        <v>179</v>
      </c>
      <c r="AU196" s="184" t="s">
        <v>86</v>
      </c>
      <c r="AV196" s="13" t="s">
        <v>84</v>
      </c>
      <c r="AW196" s="13" t="s">
        <v>32</v>
      </c>
      <c r="AX196" s="13" t="s">
        <v>77</v>
      </c>
      <c r="AY196" s="184" t="s">
        <v>170</v>
      </c>
    </row>
    <row r="197" spans="1:65" s="14" customFormat="1" ht="10.199999999999999">
      <c r="B197" s="190"/>
      <c r="D197" s="183" t="s">
        <v>179</v>
      </c>
      <c r="E197" s="191" t="s">
        <v>1</v>
      </c>
      <c r="F197" s="192" t="s">
        <v>2330</v>
      </c>
      <c r="H197" s="193">
        <v>7.85</v>
      </c>
      <c r="I197" s="194"/>
      <c r="L197" s="190"/>
      <c r="M197" s="195"/>
      <c r="N197" s="196"/>
      <c r="O197" s="196"/>
      <c r="P197" s="196"/>
      <c r="Q197" s="196"/>
      <c r="R197" s="196"/>
      <c r="S197" s="196"/>
      <c r="T197" s="197"/>
      <c r="AT197" s="191" t="s">
        <v>179</v>
      </c>
      <c r="AU197" s="191" t="s">
        <v>86</v>
      </c>
      <c r="AV197" s="14" t="s">
        <v>86</v>
      </c>
      <c r="AW197" s="14" t="s">
        <v>32</v>
      </c>
      <c r="AX197" s="14" t="s">
        <v>84</v>
      </c>
      <c r="AY197" s="191" t="s">
        <v>170</v>
      </c>
    </row>
    <row r="198" spans="1:65" s="2" customFormat="1" ht="21.75" customHeight="1">
      <c r="A198" s="33"/>
      <c r="B198" s="167"/>
      <c r="C198" s="168" t="s">
        <v>304</v>
      </c>
      <c r="D198" s="168" t="s">
        <v>173</v>
      </c>
      <c r="E198" s="169" t="s">
        <v>299</v>
      </c>
      <c r="F198" s="170" t="s">
        <v>300</v>
      </c>
      <c r="G198" s="171" t="s">
        <v>184</v>
      </c>
      <c r="H198" s="172">
        <v>86.813000000000002</v>
      </c>
      <c r="I198" s="173"/>
      <c r="J198" s="174">
        <f>ROUND(I198*H198,2)</f>
        <v>0</v>
      </c>
      <c r="K198" s="175"/>
      <c r="L198" s="34"/>
      <c r="M198" s="176" t="s">
        <v>1</v>
      </c>
      <c r="N198" s="177" t="s">
        <v>42</v>
      </c>
      <c r="O198" s="59"/>
      <c r="P198" s="178">
        <f>O198*H198</f>
        <v>0</v>
      </c>
      <c r="Q198" s="178">
        <v>0</v>
      </c>
      <c r="R198" s="178">
        <f>Q198*H198</f>
        <v>0</v>
      </c>
      <c r="S198" s="178">
        <v>0</v>
      </c>
      <c r="T198" s="179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0" t="s">
        <v>177</v>
      </c>
      <c r="AT198" s="180" t="s">
        <v>173</v>
      </c>
      <c r="AU198" s="180" t="s">
        <v>86</v>
      </c>
      <c r="AY198" s="18" t="s">
        <v>170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84</v>
      </c>
      <c r="BK198" s="181">
        <f>ROUND(I198*H198,2)</f>
        <v>0</v>
      </c>
      <c r="BL198" s="18" t="s">
        <v>177</v>
      </c>
      <c r="BM198" s="180" t="s">
        <v>2331</v>
      </c>
    </row>
    <row r="199" spans="1:65" s="14" customFormat="1" ht="10.199999999999999">
      <c r="B199" s="190"/>
      <c r="D199" s="183" t="s">
        <v>179</v>
      </c>
      <c r="E199" s="191" t="s">
        <v>1</v>
      </c>
      <c r="F199" s="192" t="s">
        <v>2332</v>
      </c>
      <c r="H199" s="193">
        <v>17.248000000000001</v>
      </c>
      <c r="I199" s="194"/>
      <c r="L199" s="190"/>
      <c r="M199" s="195"/>
      <c r="N199" s="196"/>
      <c r="O199" s="196"/>
      <c r="P199" s="196"/>
      <c r="Q199" s="196"/>
      <c r="R199" s="196"/>
      <c r="S199" s="196"/>
      <c r="T199" s="197"/>
      <c r="AT199" s="191" t="s">
        <v>179</v>
      </c>
      <c r="AU199" s="191" t="s">
        <v>86</v>
      </c>
      <c r="AV199" s="14" t="s">
        <v>86</v>
      </c>
      <c r="AW199" s="14" t="s">
        <v>32</v>
      </c>
      <c r="AX199" s="14" t="s">
        <v>77</v>
      </c>
      <c r="AY199" s="191" t="s">
        <v>170</v>
      </c>
    </row>
    <row r="200" spans="1:65" s="14" customFormat="1" ht="10.199999999999999">
      <c r="B200" s="190"/>
      <c r="D200" s="183" t="s">
        <v>179</v>
      </c>
      <c r="E200" s="191" t="s">
        <v>1</v>
      </c>
      <c r="F200" s="192" t="s">
        <v>2333</v>
      </c>
      <c r="H200" s="193">
        <v>68.025000000000006</v>
      </c>
      <c r="I200" s="194"/>
      <c r="L200" s="190"/>
      <c r="M200" s="195"/>
      <c r="N200" s="196"/>
      <c r="O200" s="196"/>
      <c r="P200" s="196"/>
      <c r="Q200" s="196"/>
      <c r="R200" s="196"/>
      <c r="S200" s="196"/>
      <c r="T200" s="197"/>
      <c r="AT200" s="191" t="s">
        <v>179</v>
      </c>
      <c r="AU200" s="191" t="s">
        <v>86</v>
      </c>
      <c r="AV200" s="14" t="s">
        <v>86</v>
      </c>
      <c r="AW200" s="14" t="s">
        <v>32</v>
      </c>
      <c r="AX200" s="14" t="s">
        <v>77</v>
      </c>
      <c r="AY200" s="191" t="s">
        <v>170</v>
      </c>
    </row>
    <row r="201" spans="1:65" s="14" customFormat="1" ht="10.199999999999999">
      <c r="B201" s="190"/>
      <c r="D201" s="183" t="s">
        <v>179</v>
      </c>
      <c r="E201" s="191" t="s">
        <v>1</v>
      </c>
      <c r="F201" s="192" t="s">
        <v>2334</v>
      </c>
      <c r="H201" s="193">
        <v>1.54</v>
      </c>
      <c r="I201" s="194"/>
      <c r="L201" s="190"/>
      <c r="M201" s="195"/>
      <c r="N201" s="196"/>
      <c r="O201" s="196"/>
      <c r="P201" s="196"/>
      <c r="Q201" s="196"/>
      <c r="R201" s="196"/>
      <c r="S201" s="196"/>
      <c r="T201" s="197"/>
      <c r="AT201" s="191" t="s">
        <v>179</v>
      </c>
      <c r="AU201" s="191" t="s">
        <v>86</v>
      </c>
      <c r="AV201" s="14" t="s">
        <v>86</v>
      </c>
      <c r="AW201" s="14" t="s">
        <v>32</v>
      </c>
      <c r="AX201" s="14" t="s">
        <v>77</v>
      </c>
      <c r="AY201" s="191" t="s">
        <v>170</v>
      </c>
    </row>
    <row r="202" spans="1:65" s="15" customFormat="1" ht="10.199999999999999">
      <c r="B202" s="198"/>
      <c r="D202" s="183" t="s">
        <v>179</v>
      </c>
      <c r="E202" s="199" t="s">
        <v>1</v>
      </c>
      <c r="F202" s="200" t="s">
        <v>198</v>
      </c>
      <c r="H202" s="201">
        <v>86.813000000000002</v>
      </c>
      <c r="I202" s="202"/>
      <c r="L202" s="198"/>
      <c r="M202" s="203"/>
      <c r="N202" s="204"/>
      <c r="O202" s="204"/>
      <c r="P202" s="204"/>
      <c r="Q202" s="204"/>
      <c r="R202" s="204"/>
      <c r="S202" s="204"/>
      <c r="T202" s="205"/>
      <c r="AT202" s="199" t="s">
        <v>179</v>
      </c>
      <c r="AU202" s="199" t="s">
        <v>86</v>
      </c>
      <c r="AV202" s="15" t="s">
        <v>177</v>
      </c>
      <c r="AW202" s="15" t="s">
        <v>32</v>
      </c>
      <c r="AX202" s="15" t="s">
        <v>84</v>
      </c>
      <c r="AY202" s="199" t="s">
        <v>170</v>
      </c>
    </row>
    <row r="203" spans="1:65" s="2" customFormat="1" ht="33" customHeight="1">
      <c r="A203" s="33"/>
      <c r="B203" s="167"/>
      <c r="C203" s="168" t="s">
        <v>314</v>
      </c>
      <c r="D203" s="168" t="s">
        <v>173</v>
      </c>
      <c r="E203" s="169" t="s">
        <v>2335</v>
      </c>
      <c r="F203" s="170" t="s">
        <v>2336</v>
      </c>
      <c r="G203" s="171" t="s">
        <v>184</v>
      </c>
      <c r="H203" s="172">
        <v>271.3</v>
      </c>
      <c r="I203" s="173"/>
      <c r="J203" s="174">
        <f>ROUND(I203*H203,2)</f>
        <v>0</v>
      </c>
      <c r="K203" s="175"/>
      <c r="L203" s="34"/>
      <c r="M203" s="176" t="s">
        <v>1</v>
      </c>
      <c r="N203" s="177" t="s">
        <v>42</v>
      </c>
      <c r="O203" s="59"/>
      <c r="P203" s="178">
        <f>O203*H203</f>
        <v>0</v>
      </c>
      <c r="Q203" s="178">
        <v>2.6900000000000001E-3</v>
      </c>
      <c r="R203" s="178">
        <f>Q203*H203</f>
        <v>0.72979700000000003</v>
      </c>
      <c r="S203" s="178">
        <v>0</v>
      </c>
      <c r="T203" s="17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0" t="s">
        <v>177</v>
      </c>
      <c r="AT203" s="180" t="s">
        <v>173</v>
      </c>
      <c r="AU203" s="180" t="s">
        <v>86</v>
      </c>
      <c r="AY203" s="18" t="s">
        <v>170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8" t="s">
        <v>84</v>
      </c>
      <c r="BK203" s="181">
        <f>ROUND(I203*H203,2)</f>
        <v>0</v>
      </c>
      <c r="BL203" s="18" t="s">
        <v>177</v>
      </c>
      <c r="BM203" s="180" t="s">
        <v>2337</v>
      </c>
    </row>
    <row r="204" spans="1:65" s="14" customFormat="1" ht="10.199999999999999">
      <c r="B204" s="190"/>
      <c r="D204" s="183" t="s">
        <v>179</v>
      </c>
      <c r="E204" s="191" t="s">
        <v>1</v>
      </c>
      <c r="F204" s="192" t="s">
        <v>2338</v>
      </c>
      <c r="H204" s="193">
        <v>271.3</v>
      </c>
      <c r="I204" s="194"/>
      <c r="L204" s="190"/>
      <c r="M204" s="195"/>
      <c r="N204" s="196"/>
      <c r="O204" s="196"/>
      <c r="P204" s="196"/>
      <c r="Q204" s="196"/>
      <c r="R204" s="196"/>
      <c r="S204" s="196"/>
      <c r="T204" s="197"/>
      <c r="AT204" s="191" t="s">
        <v>179</v>
      </c>
      <c r="AU204" s="191" t="s">
        <v>86</v>
      </c>
      <c r="AV204" s="14" t="s">
        <v>86</v>
      </c>
      <c r="AW204" s="14" t="s">
        <v>32</v>
      </c>
      <c r="AX204" s="14" t="s">
        <v>84</v>
      </c>
      <c r="AY204" s="191" t="s">
        <v>170</v>
      </c>
    </row>
    <row r="205" spans="1:65" s="2" customFormat="1" ht="21.75" customHeight="1">
      <c r="A205" s="33"/>
      <c r="B205" s="167"/>
      <c r="C205" s="206" t="s">
        <v>319</v>
      </c>
      <c r="D205" s="206" t="s">
        <v>199</v>
      </c>
      <c r="E205" s="207" t="s">
        <v>2339</v>
      </c>
      <c r="F205" s="208" t="s">
        <v>2340</v>
      </c>
      <c r="G205" s="209" t="s">
        <v>184</v>
      </c>
      <c r="H205" s="210">
        <v>311.995</v>
      </c>
      <c r="I205" s="211"/>
      <c r="J205" s="212">
        <f>ROUND(I205*H205,2)</f>
        <v>0</v>
      </c>
      <c r="K205" s="213"/>
      <c r="L205" s="214"/>
      <c r="M205" s="215" t="s">
        <v>1</v>
      </c>
      <c r="N205" s="216" t="s">
        <v>42</v>
      </c>
      <c r="O205" s="59"/>
      <c r="P205" s="178">
        <f>O205*H205</f>
        <v>0</v>
      </c>
      <c r="Q205" s="178">
        <v>1.46E-2</v>
      </c>
      <c r="R205" s="178">
        <f>Q205*H205</f>
        <v>4.5551269999999997</v>
      </c>
      <c r="S205" s="178">
        <v>0</v>
      </c>
      <c r="T205" s="17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0" t="s">
        <v>202</v>
      </c>
      <c r="AT205" s="180" t="s">
        <v>199</v>
      </c>
      <c r="AU205" s="180" t="s">
        <v>86</v>
      </c>
      <c r="AY205" s="18" t="s">
        <v>170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8" t="s">
        <v>84</v>
      </c>
      <c r="BK205" s="181">
        <f>ROUND(I205*H205,2)</f>
        <v>0</v>
      </c>
      <c r="BL205" s="18" t="s">
        <v>177</v>
      </c>
      <c r="BM205" s="180" t="s">
        <v>2341</v>
      </c>
    </row>
    <row r="206" spans="1:65" s="14" customFormat="1" ht="10.199999999999999">
      <c r="B206" s="190"/>
      <c r="D206" s="183" t="s">
        <v>179</v>
      </c>
      <c r="F206" s="192" t="s">
        <v>2342</v>
      </c>
      <c r="H206" s="193">
        <v>311.995</v>
      </c>
      <c r="I206" s="194"/>
      <c r="L206" s="190"/>
      <c r="M206" s="195"/>
      <c r="N206" s="196"/>
      <c r="O206" s="196"/>
      <c r="P206" s="196"/>
      <c r="Q206" s="196"/>
      <c r="R206" s="196"/>
      <c r="S206" s="196"/>
      <c r="T206" s="197"/>
      <c r="AT206" s="191" t="s">
        <v>179</v>
      </c>
      <c r="AU206" s="191" t="s">
        <v>86</v>
      </c>
      <c r="AV206" s="14" t="s">
        <v>86</v>
      </c>
      <c r="AW206" s="14" t="s">
        <v>3</v>
      </c>
      <c r="AX206" s="14" t="s">
        <v>84</v>
      </c>
      <c r="AY206" s="191" t="s">
        <v>170</v>
      </c>
    </row>
    <row r="207" spans="1:65" s="2" customFormat="1" ht="21.75" customHeight="1">
      <c r="A207" s="33"/>
      <c r="B207" s="167"/>
      <c r="C207" s="168" t="s">
        <v>324</v>
      </c>
      <c r="D207" s="168" t="s">
        <v>173</v>
      </c>
      <c r="E207" s="169" t="s">
        <v>2343</v>
      </c>
      <c r="F207" s="170" t="s">
        <v>2344</v>
      </c>
      <c r="G207" s="171" t="s">
        <v>184</v>
      </c>
      <c r="H207" s="172">
        <v>342</v>
      </c>
      <c r="I207" s="173"/>
      <c r="J207" s="174">
        <f>ROUND(I207*H207,2)</f>
        <v>0</v>
      </c>
      <c r="K207" s="175"/>
      <c r="L207" s="34"/>
      <c r="M207" s="176" t="s">
        <v>1</v>
      </c>
      <c r="N207" s="177" t="s">
        <v>42</v>
      </c>
      <c r="O207" s="59"/>
      <c r="P207" s="178">
        <f>O207*H207</f>
        <v>0</v>
      </c>
      <c r="Q207" s="178">
        <v>0.1173</v>
      </c>
      <c r="R207" s="178">
        <f>Q207*H207</f>
        <v>40.116599999999998</v>
      </c>
      <c r="S207" s="178">
        <v>0</v>
      </c>
      <c r="T207" s="179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0" t="s">
        <v>177</v>
      </c>
      <c r="AT207" s="180" t="s">
        <v>173</v>
      </c>
      <c r="AU207" s="180" t="s">
        <v>86</v>
      </c>
      <c r="AY207" s="18" t="s">
        <v>170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84</v>
      </c>
      <c r="BK207" s="181">
        <f>ROUND(I207*H207,2)</f>
        <v>0</v>
      </c>
      <c r="BL207" s="18" t="s">
        <v>177</v>
      </c>
      <c r="BM207" s="180" t="s">
        <v>2345</v>
      </c>
    </row>
    <row r="208" spans="1:65" s="2" customFormat="1" ht="21.75" customHeight="1">
      <c r="A208" s="33"/>
      <c r="B208" s="167"/>
      <c r="C208" s="168" t="s">
        <v>328</v>
      </c>
      <c r="D208" s="168" t="s">
        <v>173</v>
      </c>
      <c r="E208" s="169" t="s">
        <v>2346</v>
      </c>
      <c r="F208" s="170" t="s">
        <v>2347</v>
      </c>
      <c r="G208" s="171" t="s">
        <v>184</v>
      </c>
      <c r="H208" s="172">
        <v>579.4</v>
      </c>
      <c r="I208" s="173"/>
      <c r="J208" s="174">
        <f>ROUND(I208*H208,2)</f>
        <v>0</v>
      </c>
      <c r="K208" s="175"/>
      <c r="L208" s="34"/>
      <c r="M208" s="176" t="s">
        <v>1</v>
      </c>
      <c r="N208" s="177" t="s">
        <v>42</v>
      </c>
      <c r="O208" s="59"/>
      <c r="P208" s="178">
        <f>O208*H208</f>
        <v>0</v>
      </c>
      <c r="Q208" s="178">
        <v>1.1730000000000001E-2</v>
      </c>
      <c r="R208" s="178">
        <f>Q208*H208</f>
        <v>6.7963620000000002</v>
      </c>
      <c r="S208" s="178">
        <v>0</v>
      </c>
      <c r="T208" s="17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0" t="s">
        <v>177</v>
      </c>
      <c r="AT208" s="180" t="s">
        <v>173</v>
      </c>
      <c r="AU208" s="180" t="s">
        <v>86</v>
      </c>
      <c r="AY208" s="18" t="s">
        <v>170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8" t="s">
        <v>84</v>
      </c>
      <c r="BK208" s="181">
        <f>ROUND(I208*H208,2)</f>
        <v>0</v>
      </c>
      <c r="BL208" s="18" t="s">
        <v>177</v>
      </c>
      <c r="BM208" s="180" t="s">
        <v>2348</v>
      </c>
    </row>
    <row r="209" spans="1:65" s="13" customFormat="1" ht="10.199999999999999">
      <c r="B209" s="182"/>
      <c r="D209" s="183" t="s">
        <v>179</v>
      </c>
      <c r="E209" s="184" t="s">
        <v>1</v>
      </c>
      <c r="F209" s="185" t="s">
        <v>2349</v>
      </c>
      <c r="H209" s="184" t="s">
        <v>1</v>
      </c>
      <c r="I209" s="186"/>
      <c r="L209" s="182"/>
      <c r="M209" s="187"/>
      <c r="N209" s="188"/>
      <c r="O209" s="188"/>
      <c r="P209" s="188"/>
      <c r="Q209" s="188"/>
      <c r="R209" s="188"/>
      <c r="S209" s="188"/>
      <c r="T209" s="189"/>
      <c r="AT209" s="184" t="s">
        <v>179</v>
      </c>
      <c r="AU209" s="184" t="s">
        <v>86</v>
      </c>
      <c r="AV209" s="13" t="s">
        <v>84</v>
      </c>
      <c r="AW209" s="13" t="s">
        <v>32</v>
      </c>
      <c r="AX209" s="13" t="s">
        <v>77</v>
      </c>
      <c r="AY209" s="184" t="s">
        <v>170</v>
      </c>
    </row>
    <row r="210" spans="1:65" s="14" customFormat="1" ht="10.199999999999999">
      <c r="B210" s="190"/>
      <c r="D210" s="183" t="s">
        <v>179</v>
      </c>
      <c r="E210" s="191" t="s">
        <v>1</v>
      </c>
      <c r="F210" s="192" t="s">
        <v>2350</v>
      </c>
      <c r="H210" s="193">
        <v>68.599999999999994</v>
      </c>
      <c r="I210" s="194"/>
      <c r="L210" s="190"/>
      <c r="M210" s="195"/>
      <c r="N210" s="196"/>
      <c r="O210" s="196"/>
      <c r="P210" s="196"/>
      <c r="Q210" s="196"/>
      <c r="R210" s="196"/>
      <c r="S210" s="196"/>
      <c r="T210" s="197"/>
      <c r="AT210" s="191" t="s">
        <v>179</v>
      </c>
      <c r="AU210" s="191" t="s">
        <v>86</v>
      </c>
      <c r="AV210" s="14" t="s">
        <v>86</v>
      </c>
      <c r="AW210" s="14" t="s">
        <v>32</v>
      </c>
      <c r="AX210" s="14" t="s">
        <v>77</v>
      </c>
      <c r="AY210" s="191" t="s">
        <v>170</v>
      </c>
    </row>
    <row r="211" spans="1:65" s="13" customFormat="1" ht="10.199999999999999">
      <c r="B211" s="182"/>
      <c r="D211" s="183" t="s">
        <v>179</v>
      </c>
      <c r="E211" s="184" t="s">
        <v>1</v>
      </c>
      <c r="F211" s="185" t="s">
        <v>2351</v>
      </c>
      <c r="H211" s="184" t="s">
        <v>1</v>
      </c>
      <c r="I211" s="186"/>
      <c r="L211" s="182"/>
      <c r="M211" s="187"/>
      <c r="N211" s="188"/>
      <c r="O211" s="188"/>
      <c r="P211" s="188"/>
      <c r="Q211" s="188"/>
      <c r="R211" s="188"/>
      <c r="S211" s="188"/>
      <c r="T211" s="189"/>
      <c r="AT211" s="184" t="s">
        <v>179</v>
      </c>
      <c r="AU211" s="184" t="s">
        <v>86</v>
      </c>
      <c r="AV211" s="13" t="s">
        <v>84</v>
      </c>
      <c r="AW211" s="13" t="s">
        <v>32</v>
      </c>
      <c r="AX211" s="13" t="s">
        <v>77</v>
      </c>
      <c r="AY211" s="184" t="s">
        <v>170</v>
      </c>
    </row>
    <row r="212" spans="1:65" s="14" customFormat="1" ht="20.399999999999999">
      <c r="B212" s="190"/>
      <c r="D212" s="183" t="s">
        <v>179</v>
      </c>
      <c r="E212" s="191" t="s">
        <v>1</v>
      </c>
      <c r="F212" s="192" t="s">
        <v>2352</v>
      </c>
      <c r="H212" s="193">
        <v>510.8</v>
      </c>
      <c r="I212" s="194"/>
      <c r="L212" s="190"/>
      <c r="M212" s="195"/>
      <c r="N212" s="196"/>
      <c r="O212" s="196"/>
      <c r="P212" s="196"/>
      <c r="Q212" s="196"/>
      <c r="R212" s="196"/>
      <c r="S212" s="196"/>
      <c r="T212" s="197"/>
      <c r="AT212" s="191" t="s">
        <v>179</v>
      </c>
      <c r="AU212" s="191" t="s">
        <v>86</v>
      </c>
      <c r="AV212" s="14" t="s">
        <v>86</v>
      </c>
      <c r="AW212" s="14" t="s">
        <v>32</v>
      </c>
      <c r="AX212" s="14" t="s">
        <v>77</v>
      </c>
      <c r="AY212" s="191" t="s">
        <v>170</v>
      </c>
    </row>
    <row r="213" spans="1:65" s="15" customFormat="1" ht="10.199999999999999">
      <c r="B213" s="198"/>
      <c r="D213" s="183" t="s">
        <v>179</v>
      </c>
      <c r="E213" s="199" t="s">
        <v>1</v>
      </c>
      <c r="F213" s="200" t="s">
        <v>198</v>
      </c>
      <c r="H213" s="201">
        <v>579.4</v>
      </c>
      <c r="I213" s="202"/>
      <c r="L213" s="198"/>
      <c r="M213" s="203"/>
      <c r="N213" s="204"/>
      <c r="O213" s="204"/>
      <c r="P213" s="204"/>
      <c r="Q213" s="204"/>
      <c r="R213" s="204"/>
      <c r="S213" s="204"/>
      <c r="T213" s="205"/>
      <c r="AT213" s="199" t="s">
        <v>179</v>
      </c>
      <c r="AU213" s="199" t="s">
        <v>86</v>
      </c>
      <c r="AV213" s="15" t="s">
        <v>177</v>
      </c>
      <c r="AW213" s="15" t="s">
        <v>32</v>
      </c>
      <c r="AX213" s="15" t="s">
        <v>84</v>
      </c>
      <c r="AY213" s="199" t="s">
        <v>170</v>
      </c>
    </row>
    <row r="214" spans="1:65" s="2" customFormat="1" ht="21.75" customHeight="1">
      <c r="A214" s="33"/>
      <c r="B214" s="167"/>
      <c r="C214" s="168" t="s">
        <v>333</v>
      </c>
      <c r="D214" s="168" t="s">
        <v>173</v>
      </c>
      <c r="E214" s="169" t="s">
        <v>2353</v>
      </c>
      <c r="F214" s="170" t="s">
        <v>2354</v>
      </c>
      <c r="G214" s="171" t="s">
        <v>184</v>
      </c>
      <c r="H214" s="172">
        <v>18.5</v>
      </c>
      <c r="I214" s="173"/>
      <c r="J214" s="174">
        <f>ROUND(I214*H214,2)</f>
        <v>0</v>
      </c>
      <c r="K214" s="175"/>
      <c r="L214" s="34"/>
      <c r="M214" s="176" t="s">
        <v>1</v>
      </c>
      <c r="N214" s="177" t="s">
        <v>42</v>
      </c>
      <c r="O214" s="59"/>
      <c r="P214" s="178">
        <f>O214*H214</f>
        <v>0</v>
      </c>
      <c r="Q214" s="178">
        <v>4.9840000000000002E-2</v>
      </c>
      <c r="R214" s="178">
        <f>Q214*H214</f>
        <v>0.92204000000000008</v>
      </c>
      <c r="S214" s="178">
        <v>0</v>
      </c>
      <c r="T214" s="179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0" t="s">
        <v>177</v>
      </c>
      <c r="AT214" s="180" t="s">
        <v>173</v>
      </c>
      <c r="AU214" s="180" t="s">
        <v>86</v>
      </c>
      <c r="AY214" s="18" t="s">
        <v>170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18" t="s">
        <v>84</v>
      </c>
      <c r="BK214" s="181">
        <f>ROUND(I214*H214,2)</f>
        <v>0</v>
      </c>
      <c r="BL214" s="18" t="s">
        <v>177</v>
      </c>
      <c r="BM214" s="180" t="s">
        <v>2355</v>
      </c>
    </row>
    <row r="215" spans="1:65" s="13" customFormat="1" ht="10.199999999999999">
      <c r="B215" s="182"/>
      <c r="D215" s="183" t="s">
        <v>179</v>
      </c>
      <c r="E215" s="184" t="s">
        <v>1</v>
      </c>
      <c r="F215" s="185" t="s">
        <v>2356</v>
      </c>
      <c r="H215" s="184" t="s">
        <v>1</v>
      </c>
      <c r="I215" s="186"/>
      <c r="L215" s="182"/>
      <c r="M215" s="187"/>
      <c r="N215" s="188"/>
      <c r="O215" s="188"/>
      <c r="P215" s="188"/>
      <c r="Q215" s="188"/>
      <c r="R215" s="188"/>
      <c r="S215" s="188"/>
      <c r="T215" s="189"/>
      <c r="AT215" s="184" t="s">
        <v>179</v>
      </c>
      <c r="AU215" s="184" t="s">
        <v>86</v>
      </c>
      <c r="AV215" s="13" t="s">
        <v>84</v>
      </c>
      <c r="AW215" s="13" t="s">
        <v>32</v>
      </c>
      <c r="AX215" s="13" t="s">
        <v>77</v>
      </c>
      <c r="AY215" s="184" t="s">
        <v>170</v>
      </c>
    </row>
    <row r="216" spans="1:65" s="14" customFormat="1" ht="10.199999999999999">
      <c r="B216" s="190"/>
      <c r="D216" s="183" t="s">
        <v>179</v>
      </c>
      <c r="E216" s="191" t="s">
        <v>1</v>
      </c>
      <c r="F216" s="192" t="s">
        <v>2357</v>
      </c>
      <c r="H216" s="193">
        <v>18.5</v>
      </c>
      <c r="I216" s="194"/>
      <c r="L216" s="190"/>
      <c r="M216" s="195"/>
      <c r="N216" s="196"/>
      <c r="O216" s="196"/>
      <c r="P216" s="196"/>
      <c r="Q216" s="196"/>
      <c r="R216" s="196"/>
      <c r="S216" s="196"/>
      <c r="T216" s="197"/>
      <c r="AT216" s="191" t="s">
        <v>179</v>
      </c>
      <c r="AU216" s="191" t="s">
        <v>86</v>
      </c>
      <c r="AV216" s="14" t="s">
        <v>86</v>
      </c>
      <c r="AW216" s="14" t="s">
        <v>32</v>
      </c>
      <c r="AX216" s="14" t="s">
        <v>84</v>
      </c>
      <c r="AY216" s="191" t="s">
        <v>170</v>
      </c>
    </row>
    <row r="217" spans="1:65" s="12" customFormat="1" ht="22.8" customHeight="1">
      <c r="B217" s="154"/>
      <c r="D217" s="155" t="s">
        <v>76</v>
      </c>
      <c r="E217" s="165" t="s">
        <v>228</v>
      </c>
      <c r="F217" s="165" t="s">
        <v>354</v>
      </c>
      <c r="I217" s="157"/>
      <c r="J217" s="166">
        <f>BK217</f>
        <v>0</v>
      </c>
      <c r="L217" s="154"/>
      <c r="M217" s="159"/>
      <c r="N217" s="160"/>
      <c r="O217" s="160"/>
      <c r="P217" s="161">
        <f>SUM(P218:P264)</f>
        <v>0</v>
      </c>
      <c r="Q217" s="160"/>
      <c r="R217" s="161">
        <f>SUM(R218:R264)</f>
        <v>7.7367999999999992E-2</v>
      </c>
      <c r="S217" s="160"/>
      <c r="T217" s="162">
        <f>SUM(T218:T264)</f>
        <v>175.00890000000001</v>
      </c>
      <c r="AR217" s="155" t="s">
        <v>84</v>
      </c>
      <c r="AT217" s="163" t="s">
        <v>76</v>
      </c>
      <c r="AU217" s="163" t="s">
        <v>84</v>
      </c>
      <c r="AY217" s="155" t="s">
        <v>170</v>
      </c>
      <c r="BK217" s="164">
        <f>SUM(BK218:BK264)</f>
        <v>0</v>
      </c>
    </row>
    <row r="218" spans="1:65" s="2" customFormat="1" ht="21.75" customHeight="1">
      <c r="A218" s="33"/>
      <c r="B218" s="167"/>
      <c r="C218" s="168" t="s">
        <v>337</v>
      </c>
      <c r="D218" s="168" t="s">
        <v>173</v>
      </c>
      <c r="E218" s="169" t="s">
        <v>2358</v>
      </c>
      <c r="F218" s="170" t="s">
        <v>2359</v>
      </c>
      <c r="G218" s="171" t="s">
        <v>184</v>
      </c>
      <c r="H218" s="172">
        <v>1019.95</v>
      </c>
      <c r="I218" s="173"/>
      <c r="J218" s="174">
        <f>ROUND(I218*H218,2)</f>
        <v>0</v>
      </c>
      <c r="K218" s="175"/>
      <c r="L218" s="34"/>
      <c r="M218" s="176" t="s">
        <v>1</v>
      </c>
      <c r="N218" s="177" t="s">
        <v>42</v>
      </c>
      <c r="O218" s="59"/>
      <c r="P218" s="178">
        <f>O218*H218</f>
        <v>0</v>
      </c>
      <c r="Q218" s="178">
        <v>0</v>
      </c>
      <c r="R218" s="178">
        <f>Q218*H218</f>
        <v>0</v>
      </c>
      <c r="S218" s="178">
        <v>0</v>
      </c>
      <c r="T218" s="179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0" t="s">
        <v>177</v>
      </c>
      <c r="AT218" s="180" t="s">
        <v>173</v>
      </c>
      <c r="AU218" s="180" t="s">
        <v>86</v>
      </c>
      <c r="AY218" s="18" t="s">
        <v>170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8" t="s">
        <v>84</v>
      </c>
      <c r="BK218" s="181">
        <f>ROUND(I218*H218,2)</f>
        <v>0</v>
      </c>
      <c r="BL218" s="18" t="s">
        <v>177</v>
      </c>
      <c r="BM218" s="180" t="s">
        <v>2360</v>
      </c>
    </row>
    <row r="219" spans="1:65" s="14" customFormat="1" ht="10.199999999999999">
      <c r="B219" s="190"/>
      <c r="D219" s="183" t="s">
        <v>179</v>
      </c>
      <c r="E219" s="191" t="s">
        <v>1</v>
      </c>
      <c r="F219" s="192" t="s">
        <v>2361</v>
      </c>
      <c r="H219" s="193">
        <v>390</v>
      </c>
      <c r="I219" s="194"/>
      <c r="L219" s="190"/>
      <c r="M219" s="195"/>
      <c r="N219" s="196"/>
      <c r="O219" s="196"/>
      <c r="P219" s="196"/>
      <c r="Q219" s="196"/>
      <c r="R219" s="196"/>
      <c r="S219" s="196"/>
      <c r="T219" s="197"/>
      <c r="AT219" s="191" t="s">
        <v>179</v>
      </c>
      <c r="AU219" s="191" t="s">
        <v>86</v>
      </c>
      <c r="AV219" s="14" t="s">
        <v>86</v>
      </c>
      <c r="AW219" s="14" t="s">
        <v>32</v>
      </c>
      <c r="AX219" s="14" t="s">
        <v>77</v>
      </c>
      <c r="AY219" s="191" t="s">
        <v>170</v>
      </c>
    </row>
    <row r="220" spans="1:65" s="14" customFormat="1" ht="10.199999999999999">
      <c r="B220" s="190"/>
      <c r="D220" s="183" t="s">
        <v>179</v>
      </c>
      <c r="E220" s="191" t="s">
        <v>1</v>
      </c>
      <c r="F220" s="192" t="s">
        <v>2362</v>
      </c>
      <c r="H220" s="193">
        <v>629.95000000000005</v>
      </c>
      <c r="I220" s="194"/>
      <c r="L220" s="190"/>
      <c r="M220" s="195"/>
      <c r="N220" s="196"/>
      <c r="O220" s="196"/>
      <c r="P220" s="196"/>
      <c r="Q220" s="196"/>
      <c r="R220" s="196"/>
      <c r="S220" s="196"/>
      <c r="T220" s="197"/>
      <c r="AT220" s="191" t="s">
        <v>179</v>
      </c>
      <c r="AU220" s="191" t="s">
        <v>86</v>
      </c>
      <c r="AV220" s="14" t="s">
        <v>86</v>
      </c>
      <c r="AW220" s="14" t="s">
        <v>32</v>
      </c>
      <c r="AX220" s="14" t="s">
        <v>77</v>
      </c>
      <c r="AY220" s="191" t="s">
        <v>170</v>
      </c>
    </row>
    <row r="221" spans="1:65" s="15" customFormat="1" ht="10.199999999999999">
      <c r="B221" s="198"/>
      <c r="D221" s="183" t="s">
        <v>179</v>
      </c>
      <c r="E221" s="199" t="s">
        <v>1</v>
      </c>
      <c r="F221" s="200" t="s">
        <v>198</v>
      </c>
      <c r="H221" s="201">
        <v>1019.95</v>
      </c>
      <c r="I221" s="202"/>
      <c r="L221" s="198"/>
      <c r="M221" s="203"/>
      <c r="N221" s="204"/>
      <c r="O221" s="204"/>
      <c r="P221" s="204"/>
      <c r="Q221" s="204"/>
      <c r="R221" s="204"/>
      <c r="S221" s="204"/>
      <c r="T221" s="205"/>
      <c r="AT221" s="199" t="s">
        <v>179</v>
      </c>
      <c r="AU221" s="199" t="s">
        <v>86</v>
      </c>
      <c r="AV221" s="15" t="s">
        <v>177</v>
      </c>
      <c r="AW221" s="15" t="s">
        <v>32</v>
      </c>
      <c r="AX221" s="15" t="s">
        <v>84</v>
      </c>
      <c r="AY221" s="199" t="s">
        <v>170</v>
      </c>
    </row>
    <row r="222" spans="1:65" s="2" customFormat="1" ht="21.75" customHeight="1">
      <c r="A222" s="33"/>
      <c r="B222" s="167"/>
      <c r="C222" s="168" t="s">
        <v>342</v>
      </c>
      <c r="D222" s="168" t="s">
        <v>173</v>
      </c>
      <c r="E222" s="169" t="s">
        <v>2363</v>
      </c>
      <c r="F222" s="170" t="s">
        <v>2364</v>
      </c>
      <c r="G222" s="171" t="s">
        <v>184</v>
      </c>
      <c r="H222" s="172">
        <v>91795.5</v>
      </c>
      <c r="I222" s="173"/>
      <c r="J222" s="174">
        <f>ROUND(I222*H222,2)</f>
        <v>0</v>
      </c>
      <c r="K222" s="175"/>
      <c r="L222" s="34"/>
      <c r="M222" s="176" t="s">
        <v>1</v>
      </c>
      <c r="N222" s="177" t="s">
        <v>42</v>
      </c>
      <c r="O222" s="59"/>
      <c r="P222" s="178">
        <f>O222*H222</f>
        <v>0</v>
      </c>
      <c r="Q222" s="178">
        <v>0</v>
      </c>
      <c r="R222" s="178">
        <f>Q222*H222</f>
        <v>0</v>
      </c>
      <c r="S222" s="178">
        <v>0</v>
      </c>
      <c r="T222" s="179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0" t="s">
        <v>177</v>
      </c>
      <c r="AT222" s="180" t="s">
        <v>173</v>
      </c>
      <c r="AU222" s="180" t="s">
        <v>86</v>
      </c>
      <c r="AY222" s="18" t="s">
        <v>170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8" t="s">
        <v>84</v>
      </c>
      <c r="BK222" s="181">
        <f>ROUND(I222*H222,2)</f>
        <v>0</v>
      </c>
      <c r="BL222" s="18" t="s">
        <v>177</v>
      </c>
      <c r="BM222" s="180" t="s">
        <v>2365</v>
      </c>
    </row>
    <row r="223" spans="1:65" s="14" customFormat="1" ht="10.199999999999999">
      <c r="B223" s="190"/>
      <c r="D223" s="183" t="s">
        <v>179</v>
      </c>
      <c r="F223" s="192" t="s">
        <v>2366</v>
      </c>
      <c r="H223" s="193">
        <v>91795.5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179</v>
      </c>
      <c r="AU223" s="191" t="s">
        <v>86</v>
      </c>
      <c r="AV223" s="14" t="s">
        <v>86</v>
      </c>
      <c r="AW223" s="14" t="s">
        <v>3</v>
      </c>
      <c r="AX223" s="14" t="s">
        <v>84</v>
      </c>
      <c r="AY223" s="191" t="s">
        <v>170</v>
      </c>
    </row>
    <row r="224" spans="1:65" s="2" customFormat="1" ht="21.75" customHeight="1">
      <c r="A224" s="33"/>
      <c r="B224" s="167"/>
      <c r="C224" s="168" t="s">
        <v>346</v>
      </c>
      <c r="D224" s="168" t="s">
        <v>173</v>
      </c>
      <c r="E224" s="169" t="s">
        <v>2367</v>
      </c>
      <c r="F224" s="170" t="s">
        <v>2368</v>
      </c>
      <c r="G224" s="171" t="s">
        <v>184</v>
      </c>
      <c r="H224" s="172">
        <v>1019.95</v>
      </c>
      <c r="I224" s="173"/>
      <c r="J224" s="174">
        <f>ROUND(I224*H224,2)</f>
        <v>0</v>
      </c>
      <c r="K224" s="175"/>
      <c r="L224" s="34"/>
      <c r="M224" s="176" t="s">
        <v>1</v>
      </c>
      <c r="N224" s="177" t="s">
        <v>42</v>
      </c>
      <c r="O224" s="59"/>
      <c r="P224" s="178">
        <f>O224*H224</f>
        <v>0</v>
      </c>
      <c r="Q224" s="178">
        <v>0</v>
      </c>
      <c r="R224" s="178">
        <f>Q224*H224</f>
        <v>0</v>
      </c>
      <c r="S224" s="178">
        <v>0</v>
      </c>
      <c r="T224" s="179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0" t="s">
        <v>177</v>
      </c>
      <c r="AT224" s="180" t="s">
        <v>173</v>
      </c>
      <c r="AU224" s="180" t="s">
        <v>86</v>
      </c>
      <c r="AY224" s="18" t="s">
        <v>170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8" t="s">
        <v>84</v>
      </c>
      <c r="BK224" s="181">
        <f>ROUND(I224*H224,2)</f>
        <v>0</v>
      </c>
      <c r="BL224" s="18" t="s">
        <v>177</v>
      </c>
      <c r="BM224" s="180" t="s">
        <v>2369</v>
      </c>
    </row>
    <row r="225" spans="1:65" s="2" customFormat="1" ht="16.5" customHeight="1">
      <c r="A225" s="33"/>
      <c r="B225" s="167"/>
      <c r="C225" s="168" t="s">
        <v>350</v>
      </c>
      <c r="D225" s="168" t="s">
        <v>173</v>
      </c>
      <c r="E225" s="169" t="s">
        <v>2370</v>
      </c>
      <c r="F225" s="170" t="s">
        <v>2371</v>
      </c>
      <c r="G225" s="171" t="s">
        <v>184</v>
      </c>
      <c r="H225" s="172">
        <v>1019.95</v>
      </c>
      <c r="I225" s="173"/>
      <c r="J225" s="174">
        <f>ROUND(I225*H225,2)</f>
        <v>0</v>
      </c>
      <c r="K225" s="175"/>
      <c r="L225" s="34"/>
      <c r="M225" s="176" t="s">
        <v>1</v>
      </c>
      <c r="N225" s="177" t="s">
        <v>42</v>
      </c>
      <c r="O225" s="59"/>
      <c r="P225" s="178">
        <f>O225*H225</f>
        <v>0</v>
      </c>
      <c r="Q225" s="178">
        <v>0</v>
      </c>
      <c r="R225" s="178">
        <f>Q225*H225</f>
        <v>0</v>
      </c>
      <c r="S225" s="178">
        <v>0</v>
      </c>
      <c r="T225" s="179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0" t="s">
        <v>177</v>
      </c>
      <c r="AT225" s="180" t="s">
        <v>173</v>
      </c>
      <c r="AU225" s="180" t="s">
        <v>86</v>
      </c>
      <c r="AY225" s="18" t="s">
        <v>170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8" t="s">
        <v>84</v>
      </c>
      <c r="BK225" s="181">
        <f>ROUND(I225*H225,2)</f>
        <v>0</v>
      </c>
      <c r="BL225" s="18" t="s">
        <v>177</v>
      </c>
      <c r="BM225" s="180" t="s">
        <v>2372</v>
      </c>
    </row>
    <row r="226" spans="1:65" s="2" customFormat="1" ht="16.5" customHeight="1">
      <c r="A226" s="33"/>
      <c r="B226" s="167"/>
      <c r="C226" s="168" t="s">
        <v>355</v>
      </c>
      <c r="D226" s="168" t="s">
        <v>173</v>
      </c>
      <c r="E226" s="169" t="s">
        <v>2373</v>
      </c>
      <c r="F226" s="170" t="s">
        <v>2374</v>
      </c>
      <c r="G226" s="171" t="s">
        <v>184</v>
      </c>
      <c r="H226" s="172">
        <v>91795.5</v>
      </c>
      <c r="I226" s="173"/>
      <c r="J226" s="174">
        <f>ROUND(I226*H226,2)</f>
        <v>0</v>
      </c>
      <c r="K226" s="175"/>
      <c r="L226" s="34"/>
      <c r="M226" s="176" t="s">
        <v>1</v>
      </c>
      <c r="N226" s="177" t="s">
        <v>42</v>
      </c>
      <c r="O226" s="59"/>
      <c r="P226" s="178">
        <f>O226*H226</f>
        <v>0</v>
      </c>
      <c r="Q226" s="178">
        <v>0</v>
      </c>
      <c r="R226" s="178">
        <f>Q226*H226</f>
        <v>0</v>
      </c>
      <c r="S226" s="178">
        <v>0</v>
      </c>
      <c r="T226" s="179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0" t="s">
        <v>177</v>
      </c>
      <c r="AT226" s="180" t="s">
        <v>173</v>
      </c>
      <c r="AU226" s="180" t="s">
        <v>86</v>
      </c>
      <c r="AY226" s="18" t="s">
        <v>170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8" t="s">
        <v>84</v>
      </c>
      <c r="BK226" s="181">
        <f>ROUND(I226*H226,2)</f>
        <v>0</v>
      </c>
      <c r="BL226" s="18" t="s">
        <v>177</v>
      </c>
      <c r="BM226" s="180" t="s">
        <v>2375</v>
      </c>
    </row>
    <row r="227" spans="1:65" s="14" customFormat="1" ht="10.199999999999999">
      <c r="B227" s="190"/>
      <c r="D227" s="183" t="s">
        <v>179</v>
      </c>
      <c r="F227" s="192" t="s">
        <v>2366</v>
      </c>
      <c r="H227" s="193">
        <v>91795.5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179</v>
      </c>
      <c r="AU227" s="191" t="s">
        <v>86</v>
      </c>
      <c r="AV227" s="14" t="s">
        <v>86</v>
      </c>
      <c r="AW227" s="14" t="s">
        <v>3</v>
      </c>
      <c r="AX227" s="14" t="s">
        <v>84</v>
      </c>
      <c r="AY227" s="191" t="s">
        <v>170</v>
      </c>
    </row>
    <row r="228" spans="1:65" s="2" customFormat="1" ht="16.5" customHeight="1">
      <c r="A228" s="33"/>
      <c r="B228" s="167"/>
      <c r="C228" s="168" t="s">
        <v>359</v>
      </c>
      <c r="D228" s="168" t="s">
        <v>173</v>
      </c>
      <c r="E228" s="169" t="s">
        <v>2376</v>
      </c>
      <c r="F228" s="170" t="s">
        <v>2377</v>
      </c>
      <c r="G228" s="171" t="s">
        <v>184</v>
      </c>
      <c r="H228" s="172">
        <v>1019.95</v>
      </c>
      <c r="I228" s="173"/>
      <c r="J228" s="174">
        <f>ROUND(I228*H228,2)</f>
        <v>0</v>
      </c>
      <c r="K228" s="175"/>
      <c r="L228" s="34"/>
      <c r="M228" s="176" t="s">
        <v>1</v>
      </c>
      <c r="N228" s="177" t="s">
        <v>42</v>
      </c>
      <c r="O228" s="59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0" t="s">
        <v>177</v>
      </c>
      <c r="AT228" s="180" t="s">
        <v>173</v>
      </c>
      <c r="AU228" s="180" t="s">
        <v>86</v>
      </c>
      <c r="AY228" s="18" t="s">
        <v>170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8" t="s">
        <v>84</v>
      </c>
      <c r="BK228" s="181">
        <f>ROUND(I228*H228,2)</f>
        <v>0</v>
      </c>
      <c r="BL228" s="18" t="s">
        <v>177</v>
      </c>
      <c r="BM228" s="180" t="s">
        <v>2378</v>
      </c>
    </row>
    <row r="229" spans="1:65" s="2" customFormat="1" ht="16.5" customHeight="1">
      <c r="A229" s="33"/>
      <c r="B229" s="167"/>
      <c r="C229" s="168" t="s">
        <v>364</v>
      </c>
      <c r="D229" s="168" t="s">
        <v>173</v>
      </c>
      <c r="E229" s="169" t="s">
        <v>2379</v>
      </c>
      <c r="F229" s="170" t="s">
        <v>2380</v>
      </c>
      <c r="G229" s="171" t="s">
        <v>244</v>
      </c>
      <c r="H229" s="172">
        <v>2.5</v>
      </c>
      <c r="I229" s="173"/>
      <c r="J229" s="174">
        <f>ROUND(I229*H229,2)</f>
        <v>0</v>
      </c>
      <c r="K229" s="175"/>
      <c r="L229" s="34"/>
      <c r="M229" s="176" t="s">
        <v>1</v>
      </c>
      <c r="N229" s="177" t="s">
        <v>42</v>
      </c>
      <c r="O229" s="59"/>
      <c r="P229" s="178">
        <f>O229*H229</f>
        <v>0</v>
      </c>
      <c r="Q229" s="178">
        <v>0</v>
      </c>
      <c r="R229" s="178">
        <f>Q229*H229</f>
        <v>0</v>
      </c>
      <c r="S229" s="178">
        <v>0</v>
      </c>
      <c r="T229" s="179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0" t="s">
        <v>177</v>
      </c>
      <c r="AT229" s="180" t="s">
        <v>173</v>
      </c>
      <c r="AU229" s="180" t="s">
        <v>86</v>
      </c>
      <c r="AY229" s="18" t="s">
        <v>170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8" t="s">
        <v>84</v>
      </c>
      <c r="BK229" s="181">
        <f>ROUND(I229*H229,2)</f>
        <v>0</v>
      </c>
      <c r="BL229" s="18" t="s">
        <v>177</v>
      </c>
      <c r="BM229" s="180" t="s">
        <v>2381</v>
      </c>
    </row>
    <row r="230" spans="1:65" s="2" customFormat="1" ht="21.75" customHeight="1">
      <c r="A230" s="33"/>
      <c r="B230" s="167"/>
      <c r="C230" s="168" t="s">
        <v>372</v>
      </c>
      <c r="D230" s="168" t="s">
        <v>173</v>
      </c>
      <c r="E230" s="169" t="s">
        <v>2382</v>
      </c>
      <c r="F230" s="170" t="s">
        <v>2383</v>
      </c>
      <c r="G230" s="171" t="s">
        <v>244</v>
      </c>
      <c r="H230" s="172">
        <v>225</v>
      </c>
      <c r="I230" s="173"/>
      <c r="J230" s="174">
        <f>ROUND(I230*H230,2)</f>
        <v>0</v>
      </c>
      <c r="K230" s="175"/>
      <c r="L230" s="34"/>
      <c r="M230" s="176" t="s">
        <v>1</v>
      </c>
      <c r="N230" s="177" t="s">
        <v>42</v>
      </c>
      <c r="O230" s="59"/>
      <c r="P230" s="178">
        <f>O230*H230</f>
        <v>0</v>
      </c>
      <c r="Q230" s="178">
        <v>0</v>
      </c>
      <c r="R230" s="178">
        <f>Q230*H230</f>
        <v>0</v>
      </c>
      <c r="S230" s="178">
        <v>0</v>
      </c>
      <c r="T230" s="17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0" t="s">
        <v>177</v>
      </c>
      <c r="AT230" s="180" t="s">
        <v>173</v>
      </c>
      <c r="AU230" s="180" t="s">
        <v>86</v>
      </c>
      <c r="AY230" s="18" t="s">
        <v>170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8" t="s">
        <v>84</v>
      </c>
      <c r="BK230" s="181">
        <f>ROUND(I230*H230,2)</f>
        <v>0</v>
      </c>
      <c r="BL230" s="18" t="s">
        <v>177</v>
      </c>
      <c r="BM230" s="180" t="s">
        <v>2384</v>
      </c>
    </row>
    <row r="231" spans="1:65" s="14" customFormat="1" ht="10.199999999999999">
      <c r="B231" s="190"/>
      <c r="D231" s="183" t="s">
        <v>179</v>
      </c>
      <c r="F231" s="192" t="s">
        <v>2385</v>
      </c>
      <c r="H231" s="193">
        <v>225</v>
      </c>
      <c r="I231" s="194"/>
      <c r="L231" s="190"/>
      <c r="M231" s="195"/>
      <c r="N231" s="196"/>
      <c r="O231" s="196"/>
      <c r="P231" s="196"/>
      <c r="Q231" s="196"/>
      <c r="R231" s="196"/>
      <c r="S231" s="196"/>
      <c r="T231" s="197"/>
      <c r="AT231" s="191" t="s">
        <v>179</v>
      </c>
      <c r="AU231" s="191" t="s">
        <v>86</v>
      </c>
      <c r="AV231" s="14" t="s">
        <v>86</v>
      </c>
      <c r="AW231" s="14" t="s">
        <v>3</v>
      </c>
      <c r="AX231" s="14" t="s">
        <v>84</v>
      </c>
      <c r="AY231" s="191" t="s">
        <v>170</v>
      </c>
    </row>
    <row r="232" spans="1:65" s="2" customFormat="1" ht="16.5" customHeight="1">
      <c r="A232" s="33"/>
      <c r="B232" s="167"/>
      <c r="C232" s="168" t="s">
        <v>379</v>
      </c>
      <c r="D232" s="168" t="s">
        <v>173</v>
      </c>
      <c r="E232" s="169" t="s">
        <v>2386</v>
      </c>
      <c r="F232" s="170" t="s">
        <v>2387</v>
      </c>
      <c r="G232" s="171" t="s">
        <v>244</v>
      </c>
      <c r="H232" s="172">
        <v>2.5</v>
      </c>
      <c r="I232" s="173"/>
      <c r="J232" s="174">
        <f>ROUND(I232*H232,2)</f>
        <v>0</v>
      </c>
      <c r="K232" s="175"/>
      <c r="L232" s="34"/>
      <c r="M232" s="176" t="s">
        <v>1</v>
      </c>
      <c r="N232" s="177" t="s">
        <v>42</v>
      </c>
      <c r="O232" s="59"/>
      <c r="P232" s="178">
        <f>O232*H232</f>
        <v>0</v>
      </c>
      <c r="Q232" s="178">
        <v>0</v>
      </c>
      <c r="R232" s="178">
        <f>Q232*H232</f>
        <v>0</v>
      </c>
      <c r="S232" s="178">
        <v>0</v>
      </c>
      <c r="T232" s="17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0" t="s">
        <v>177</v>
      </c>
      <c r="AT232" s="180" t="s">
        <v>173</v>
      </c>
      <c r="AU232" s="180" t="s">
        <v>86</v>
      </c>
      <c r="AY232" s="18" t="s">
        <v>170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8" t="s">
        <v>84</v>
      </c>
      <c r="BK232" s="181">
        <f>ROUND(I232*H232,2)</f>
        <v>0</v>
      </c>
      <c r="BL232" s="18" t="s">
        <v>177</v>
      </c>
      <c r="BM232" s="180" t="s">
        <v>2388</v>
      </c>
    </row>
    <row r="233" spans="1:65" s="2" customFormat="1" ht="21.75" customHeight="1">
      <c r="A233" s="33"/>
      <c r="B233" s="167"/>
      <c r="C233" s="168" t="s">
        <v>384</v>
      </c>
      <c r="D233" s="168" t="s">
        <v>173</v>
      </c>
      <c r="E233" s="169" t="s">
        <v>356</v>
      </c>
      <c r="F233" s="170" t="s">
        <v>357</v>
      </c>
      <c r="G233" s="171" t="s">
        <v>184</v>
      </c>
      <c r="H233" s="172">
        <v>342</v>
      </c>
      <c r="I233" s="173"/>
      <c r="J233" s="174">
        <f>ROUND(I233*H233,2)</f>
        <v>0</v>
      </c>
      <c r="K233" s="175"/>
      <c r="L233" s="34"/>
      <c r="M233" s="176" t="s">
        <v>1</v>
      </c>
      <c r="N233" s="177" t="s">
        <v>42</v>
      </c>
      <c r="O233" s="59"/>
      <c r="P233" s="178">
        <f>O233*H233</f>
        <v>0</v>
      </c>
      <c r="Q233" s="178">
        <v>1.2999999999999999E-4</v>
      </c>
      <c r="R233" s="178">
        <f>Q233*H233</f>
        <v>4.446E-2</v>
      </c>
      <c r="S233" s="178">
        <v>0</v>
      </c>
      <c r="T233" s="179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0" t="s">
        <v>177</v>
      </c>
      <c r="AT233" s="180" t="s">
        <v>173</v>
      </c>
      <c r="AU233" s="180" t="s">
        <v>86</v>
      </c>
      <c r="AY233" s="18" t="s">
        <v>170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8" t="s">
        <v>84</v>
      </c>
      <c r="BK233" s="181">
        <f>ROUND(I233*H233,2)</f>
        <v>0</v>
      </c>
      <c r="BL233" s="18" t="s">
        <v>177</v>
      </c>
      <c r="BM233" s="180" t="s">
        <v>2389</v>
      </c>
    </row>
    <row r="234" spans="1:65" s="2" customFormat="1" ht="21.75" customHeight="1">
      <c r="A234" s="33"/>
      <c r="B234" s="167"/>
      <c r="C234" s="168" t="s">
        <v>393</v>
      </c>
      <c r="D234" s="168" t="s">
        <v>173</v>
      </c>
      <c r="E234" s="169" t="s">
        <v>360</v>
      </c>
      <c r="F234" s="170" t="s">
        <v>361</v>
      </c>
      <c r="G234" s="171" t="s">
        <v>184</v>
      </c>
      <c r="H234" s="172">
        <v>342</v>
      </c>
      <c r="I234" s="173"/>
      <c r="J234" s="174">
        <f>ROUND(I234*H234,2)</f>
        <v>0</v>
      </c>
      <c r="K234" s="175"/>
      <c r="L234" s="34"/>
      <c r="M234" s="176" t="s">
        <v>1</v>
      </c>
      <c r="N234" s="177" t="s">
        <v>42</v>
      </c>
      <c r="O234" s="59"/>
      <c r="P234" s="178">
        <f>O234*H234</f>
        <v>0</v>
      </c>
      <c r="Q234" s="178">
        <v>4.0000000000000003E-5</v>
      </c>
      <c r="R234" s="178">
        <f>Q234*H234</f>
        <v>1.3680000000000001E-2</v>
      </c>
      <c r="S234" s="178">
        <v>0</v>
      </c>
      <c r="T234" s="17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0" t="s">
        <v>177</v>
      </c>
      <c r="AT234" s="180" t="s">
        <v>173</v>
      </c>
      <c r="AU234" s="180" t="s">
        <v>86</v>
      </c>
      <c r="AY234" s="18" t="s">
        <v>170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18" t="s">
        <v>84</v>
      </c>
      <c r="BK234" s="181">
        <f>ROUND(I234*H234,2)</f>
        <v>0</v>
      </c>
      <c r="BL234" s="18" t="s">
        <v>177</v>
      </c>
      <c r="BM234" s="180" t="s">
        <v>2390</v>
      </c>
    </row>
    <row r="235" spans="1:65" s="2" customFormat="1" ht="16.5" customHeight="1">
      <c r="A235" s="33"/>
      <c r="B235" s="167"/>
      <c r="C235" s="168" t="s">
        <v>399</v>
      </c>
      <c r="D235" s="168" t="s">
        <v>173</v>
      </c>
      <c r="E235" s="169" t="s">
        <v>2391</v>
      </c>
      <c r="F235" s="170" t="s">
        <v>2392</v>
      </c>
      <c r="G235" s="171" t="s">
        <v>184</v>
      </c>
      <c r="H235" s="172">
        <v>342</v>
      </c>
      <c r="I235" s="173"/>
      <c r="J235" s="174">
        <f>ROUND(I235*H235,2)</f>
        <v>0</v>
      </c>
      <c r="K235" s="175"/>
      <c r="L235" s="34"/>
      <c r="M235" s="176" t="s">
        <v>1</v>
      </c>
      <c r="N235" s="177" t="s">
        <v>42</v>
      </c>
      <c r="O235" s="59"/>
      <c r="P235" s="178">
        <f>O235*H235</f>
        <v>0</v>
      </c>
      <c r="Q235" s="178">
        <v>0</v>
      </c>
      <c r="R235" s="178">
        <f>Q235*H235</f>
        <v>0</v>
      </c>
      <c r="S235" s="178">
        <v>0</v>
      </c>
      <c r="T235" s="179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0" t="s">
        <v>177</v>
      </c>
      <c r="AT235" s="180" t="s">
        <v>173</v>
      </c>
      <c r="AU235" s="180" t="s">
        <v>86</v>
      </c>
      <c r="AY235" s="18" t="s">
        <v>170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8" t="s">
        <v>84</v>
      </c>
      <c r="BK235" s="181">
        <f>ROUND(I235*H235,2)</f>
        <v>0</v>
      </c>
      <c r="BL235" s="18" t="s">
        <v>177</v>
      </c>
      <c r="BM235" s="180" t="s">
        <v>2393</v>
      </c>
    </row>
    <row r="236" spans="1:65" s="2" customFormat="1" ht="21.75" customHeight="1">
      <c r="A236" s="33"/>
      <c r="B236" s="167"/>
      <c r="C236" s="168" t="s">
        <v>405</v>
      </c>
      <c r="D236" s="168" t="s">
        <v>173</v>
      </c>
      <c r="E236" s="169" t="s">
        <v>2394</v>
      </c>
      <c r="F236" s="170" t="s">
        <v>2395</v>
      </c>
      <c r="G236" s="171" t="s">
        <v>176</v>
      </c>
      <c r="H236" s="172">
        <v>22.952999999999999</v>
      </c>
      <c r="I236" s="173"/>
      <c r="J236" s="174">
        <f>ROUND(I236*H236,2)</f>
        <v>0</v>
      </c>
      <c r="K236" s="175"/>
      <c r="L236" s="34"/>
      <c r="M236" s="176" t="s">
        <v>1</v>
      </c>
      <c r="N236" s="177" t="s">
        <v>42</v>
      </c>
      <c r="O236" s="59"/>
      <c r="P236" s="178">
        <f>O236*H236</f>
        <v>0</v>
      </c>
      <c r="Q236" s="178">
        <v>0</v>
      </c>
      <c r="R236" s="178">
        <f>Q236*H236</f>
        <v>0</v>
      </c>
      <c r="S236" s="178">
        <v>1.8</v>
      </c>
      <c r="T236" s="179">
        <f>S236*H236</f>
        <v>41.315399999999997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0" t="s">
        <v>177</v>
      </c>
      <c r="AT236" s="180" t="s">
        <v>173</v>
      </c>
      <c r="AU236" s="180" t="s">
        <v>86</v>
      </c>
      <c r="AY236" s="18" t="s">
        <v>170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84</v>
      </c>
      <c r="BK236" s="181">
        <f>ROUND(I236*H236,2)</f>
        <v>0</v>
      </c>
      <c r="BL236" s="18" t="s">
        <v>177</v>
      </c>
      <c r="BM236" s="180" t="s">
        <v>2396</v>
      </c>
    </row>
    <row r="237" spans="1:65" s="13" customFormat="1" ht="10.199999999999999">
      <c r="B237" s="182"/>
      <c r="D237" s="183" t="s">
        <v>179</v>
      </c>
      <c r="E237" s="184" t="s">
        <v>1</v>
      </c>
      <c r="F237" s="185" t="s">
        <v>2397</v>
      </c>
      <c r="H237" s="184" t="s">
        <v>1</v>
      </c>
      <c r="I237" s="186"/>
      <c r="L237" s="182"/>
      <c r="M237" s="187"/>
      <c r="N237" s="188"/>
      <c r="O237" s="188"/>
      <c r="P237" s="188"/>
      <c r="Q237" s="188"/>
      <c r="R237" s="188"/>
      <c r="S237" s="188"/>
      <c r="T237" s="189"/>
      <c r="AT237" s="184" t="s">
        <v>179</v>
      </c>
      <c r="AU237" s="184" t="s">
        <v>86</v>
      </c>
      <c r="AV237" s="13" t="s">
        <v>84</v>
      </c>
      <c r="AW237" s="13" t="s">
        <v>32</v>
      </c>
      <c r="AX237" s="13" t="s">
        <v>77</v>
      </c>
      <c r="AY237" s="184" t="s">
        <v>170</v>
      </c>
    </row>
    <row r="238" spans="1:65" s="14" customFormat="1" ht="10.199999999999999">
      <c r="B238" s="190"/>
      <c r="D238" s="183" t="s">
        <v>179</v>
      </c>
      <c r="E238" s="191" t="s">
        <v>1</v>
      </c>
      <c r="F238" s="192" t="s">
        <v>2398</v>
      </c>
      <c r="H238" s="193">
        <v>8.6539999999999999</v>
      </c>
      <c r="I238" s="194"/>
      <c r="L238" s="190"/>
      <c r="M238" s="195"/>
      <c r="N238" s="196"/>
      <c r="O238" s="196"/>
      <c r="P238" s="196"/>
      <c r="Q238" s="196"/>
      <c r="R238" s="196"/>
      <c r="S238" s="196"/>
      <c r="T238" s="197"/>
      <c r="AT238" s="191" t="s">
        <v>179</v>
      </c>
      <c r="AU238" s="191" t="s">
        <v>86</v>
      </c>
      <c r="AV238" s="14" t="s">
        <v>86</v>
      </c>
      <c r="AW238" s="14" t="s">
        <v>32</v>
      </c>
      <c r="AX238" s="14" t="s">
        <v>77</v>
      </c>
      <c r="AY238" s="191" t="s">
        <v>170</v>
      </c>
    </row>
    <row r="239" spans="1:65" s="13" customFormat="1" ht="10.199999999999999">
      <c r="B239" s="182"/>
      <c r="D239" s="183" t="s">
        <v>179</v>
      </c>
      <c r="E239" s="184" t="s">
        <v>1</v>
      </c>
      <c r="F239" s="185" t="s">
        <v>2399</v>
      </c>
      <c r="H239" s="184" t="s">
        <v>1</v>
      </c>
      <c r="I239" s="186"/>
      <c r="L239" s="182"/>
      <c r="M239" s="187"/>
      <c r="N239" s="188"/>
      <c r="O239" s="188"/>
      <c r="P239" s="188"/>
      <c r="Q239" s="188"/>
      <c r="R239" s="188"/>
      <c r="S239" s="188"/>
      <c r="T239" s="189"/>
      <c r="AT239" s="184" t="s">
        <v>179</v>
      </c>
      <c r="AU239" s="184" t="s">
        <v>86</v>
      </c>
      <c r="AV239" s="13" t="s">
        <v>84</v>
      </c>
      <c r="AW239" s="13" t="s">
        <v>32</v>
      </c>
      <c r="AX239" s="13" t="s">
        <v>77</v>
      </c>
      <c r="AY239" s="184" t="s">
        <v>170</v>
      </c>
    </row>
    <row r="240" spans="1:65" s="14" customFormat="1" ht="10.199999999999999">
      <c r="B240" s="190"/>
      <c r="D240" s="183" t="s">
        <v>179</v>
      </c>
      <c r="E240" s="191" t="s">
        <v>1</v>
      </c>
      <c r="F240" s="192" t="s">
        <v>2400</v>
      </c>
      <c r="H240" s="193">
        <v>0.50600000000000001</v>
      </c>
      <c r="I240" s="194"/>
      <c r="L240" s="190"/>
      <c r="M240" s="195"/>
      <c r="N240" s="196"/>
      <c r="O240" s="196"/>
      <c r="P240" s="196"/>
      <c r="Q240" s="196"/>
      <c r="R240" s="196"/>
      <c r="S240" s="196"/>
      <c r="T240" s="197"/>
      <c r="AT240" s="191" t="s">
        <v>179</v>
      </c>
      <c r="AU240" s="191" t="s">
        <v>86</v>
      </c>
      <c r="AV240" s="14" t="s">
        <v>86</v>
      </c>
      <c r="AW240" s="14" t="s">
        <v>32</v>
      </c>
      <c r="AX240" s="14" t="s">
        <v>77</v>
      </c>
      <c r="AY240" s="191" t="s">
        <v>170</v>
      </c>
    </row>
    <row r="241" spans="1:65" s="14" customFormat="1" ht="10.199999999999999">
      <c r="B241" s="190"/>
      <c r="D241" s="183" t="s">
        <v>179</v>
      </c>
      <c r="E241" s="191" t="s">
        <v>1</v>
      </c>
      <c r="F241" s="192" t="s">
        <v>2401</v>
      </c>
      <c r="H241" s="193">
        <v>0.20300000000000001</v>
      </c>
      <c r="I241" s="194"/>
      <c r="L241" s="190"/>
      <c r="M241" s="195"/>
      <c r="N241" s="196"/>
      <c r="O241" s="196"/>
      <c r="P241" s="196"/>
      <c r="Q241" s="196"/>
      <c r="R241" s="196"/>
      <c r="S241" s="196"/>
      <c r="T241" s="197"/>
      <c r="AT241" s="191" t="s">
        <v>179</v>
      </c>
      <c r="AU241" s="191" t="s">
        <v>86</v>
      </c>
      <c r="AV241" s="14" t="s">
        <v>86</v>
      </c>
      <c r="AW241" s="14" t="s">
        <v>32</v>
      </c>
      <c r="AX241" s="14" t="s">
        <v>77</v>
      </c>
      <c r="AY241" s="191" t="s">
        <v>170</v>
      </c>
    </row>
    <row r="242" spans="1:65" s="14" customFormat="1" ht="10.199999999999999">
      <c r="B242" s="190"/>
      <c r="D242" s="183" t="s">
        <v>179</v>
      </c>
      <c r="E242" s="191" t="s">
        <v>1</v>
      </c>
      <c r="F242" s="192" t="s">
        <v>2402</v>
      </c>
      <c r="H242" s="193">
        <v>0.48</v>
      </c>
      <c r="I242" s="194"/>
      <c r="L242" s="190"/>
      <c r="M242" s="195"/>
      <c r="N242" s="196"/>
      <c r="O242" s="196"/>
      <c r="P242" s="196"/>
      <c r="Q242" s="196"/>
      <c r="R242" s="196"/>
      <c r="S242" s="196"/>
      <c r="T242" s="197"/>
      <c r="AT242" s="191" t="s">
        <v>179</v>
      </c>
      <c r="AU242" s="191" t="s">
        <v>86</v>
      </c>
      <c r="AV242" s="14" t="s">
        <v>86</v>
      </c>
      <c r="AW242" s="14" t="s">
        <v>32</v>
      </c>
      <c r="AX242" s="14" t="s">
        <v>77</v>
      </c>
      <c r="AY242" s="191" t="s">
        <v>170</v>
      </c>
    </row>
    <row r="243" spans="1:65" s="13" customFormat="1" ht="10.199999999999999">
      <c r="B243" s="182"/>
      <c r="D243" s="183" t="s">
        <v>179</v>
      </c>
      <c r="E243" s="184" t="s">
        <v>1</v>
      </c>
      <c r="F243" s="185" t="s">
        <v>2403</v>
      </c>
      <c r="H243" s="184" t="s">
        <v>1</v>
      </c>
      <c r="I243" s="186"/>
      <c r="L243" s="182"/>
      <c r="M243" s="187"/>
      <c r="N243" s="188"/>
      <c r="O243" s="188"/>
      <c r="P243" s="188"/>
      <c r="Q243" s="188"/>
      <c r="R243" s="188"/>
      <c r="S243" s="188"/>
      <c r="T243" s="189"/>
      <c r="AT243" s="184" t="s">
        <v>179</v>
      </c>
      <c r="AU243" s="184" t="s">
        <v>86</v>
      </c>
      <c r="AV243" s="13" t="s">
        <v>84</v>
      </c>
      <c r="AW243" s="13" t="s">
        <v>32</v>
      </c>
      <c r="AX243" s="13" t="s">
        <v>77</v>
      </c>
      <c r="AY243" s="184" t="s">
        <v>170</v>
      </c>
    </row>
    <row r="244" spans="1:65" s="14" customFormat="1" ht="10.199999999999999">
      <c r="B244" s="190"/>
      <c r="D244" s="183" t="s">
        <v>179</v>
      </c>
      <c r="E244" s="191" t="s">
        <v>1</v>
      </c>
      <c r="F244" s="192" t="s">
        <v>2404</v>
      </c>
      <c r="H244" s="193">
        <v>13.11</v>
      </c>
      <c r="I244" s="194"/>
      <c r="L244" s="190"/>
      <c r="M244" s="195"/>
      <c r="N244" s="196"/>
      <c r="O244" s="196"/>
      <c r="P244" s="196"/>
      <c r="Q244" s="196"/>
      <c r="R244" s="196"/>
      <c r="S244" s="196"/>
      <c r="T244" s="197"/>
      <c r="AT244" s="191" t="s">
        <v>179</v>
      </c>
      <c r="AU244" s="191" t="s">
        <v>86</v>
      </c>
      <c r="AV244" s="14" t="s">
        <v>86</v>
      </c>
      <c r="AW244" s="14" t="s">
        <v>32</v>
      </c>
      <c r="AX244" s="14" t="s">
        <v>77</v>
      </c>
      <c r="AY244" s="191" t="s">
        <v>170</v>
      </c>
    </row>
    <row r="245" spans="1:65" s="15" customFormat="1" ht="10.199999999999999">
      <c r="B245" s="198"/>
      <c r="D245" s="183" t="s">
        <v>179</v>
      </c>
      <c r="E245" s="199" t="s">
        <v>1</v>
      </c>
      <c r="F245" s="200" t="s">
        <v>198</v>
      </c>
      <c r="H245" s="201">
        <v>22.952999999999999</v>
      </c>
      <c r="I245" s="202"/>
      <c r="L245" s="198"/>
      <c r="M245" s="203"/>
      <c r="N245" s="204"/>
      <c r="O245" s="204"/>
      <c r="P245" s="204"/>
      <c r="Q245" s="204"/>
      <c r="R245" s="204"/>
      <c r="S245" s="204"/>
      <c r="T245" s="205"/>
      <c r="AT245" s="199" t="s">
        <v>179</v>
      </c>
      <c r="AU245" s="199" t="s">
        <v>86</v>
      </c>
      <c r="AV245" s="15" t="s">
        <v>177</v>
      </c>
      <c r="AW245" s="15" t="s">
        <v>32</v>
      </c>
      <c r="AX245" s="15" t="s">
        <v>84</v>
      </c>
      <c r="AY245" s="199" t="s">
        <v>170</v>
      </c>
    </row>
    <row r="246" spans="1:65" s="2" customFormat="1" ht="16.5" customHeight="1">
      <c r="A246" s="33"/>
      <c r="B246" s="167"/>
      <c r="C246" s="168" t="s">
        <v>410</v>
      </c>
      <c r="D246" s="168" t="s">
        <v>173</v>
      </c>
      <c r="E246" s="169" t="s">
        <v>2405</v>
      </c>
      <c r="F246" s="170" t="s">
        <v>2406</v>
      </c>
      <c r="G246" s="171" t="s">
        <v>176</v>
      </c>
      <c r="H246" s="172">
        <v>9.5229999999999997</v>
      </c>
      <c r="I246" s="173"/>
      <c r="J246" s="174">
        <f>ROUND(I246*H246,2)</f>
        <v>0</v>
      </c>
      <c r="K246" s="175"/>
      <c r="L246" s="34"/>
      <c r="M246" s="176" t="s">
        <v>1</v>
      </c>
      <c r="N246" s="177" t="s">
        <v>42</v>
      </c>
      <c r="O246" s="59"/>
      <c r="P246" s="178">
        <f>O246*H246</f>
        <v>0</v>
      </c>
      <c r="Q246" s="178">
        <v>0</v>
      </c>
      <c r="R246" s="178">
        <f>Q246*H246</f>
        <v>0</v>
      </c>
      <c r="S246" s="178">
        <v>2.1</v>
      </c>
      <c r="T246" s="179">
        <f>S246*H246</f>
        <v>19.9983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0" t="s">
        <v>177</v>
      </c>
      <c r="AT246" s="180" t="s">
        <v>173</v>
      </c>
      <c r="AU246" s="180" t="s">
        <v>86</v>
      </c>
      <c r="AY246" s="18" t="s">
        <v>170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8" t="s">
        <v>84</v>
      </c>
      <c r="BK246" s="181">
        <f>ROUND(I246*H246,2)</f>
        <v>0</v>
      </c>
      <c r="BL246" s="18" t="s">
        <v>177</v>
      </c>
      <c r="BM246" s="180" t="s">
        <v>2407</v>
      </c>
    </row>
    <row r="247" spans="1:65" s="13" customFormat="1" ht="10.199999999999999">
      <c r="B247" s="182"/>
      <c r="D247" s="183" t="s">
        <v>179</v>
      </c>
      <c r="E247" s="184" t="s">
        <v>1</v>
      </c>
      <c r="F247" s="185" t="s">
        <v>2408</v>
      </c>
      <c r="H247" s="184" t="s">
        <v>1</v>
      </c>
      <c r="I247" s="186"/>
      <c r="L247" s="182"/>
      <c r="M247" s="187"/>
      <c r="N247" s="188"/>
      <c r="O247" s="188"/>
      <c r="P247" s="188"/>
      <c r="Q247" s="188"/>
      <c r="R247" s="188"/>
      <c r="S247" s="188"/>
      <c r="T247" s="189"/>
      <c r="AT247" s="184" t="s">
        <v>179</v>
      </c>
      <c r="AU247" s="184" t="s">
        <v>86</v>
      </c>
      <c r="AV247" s="13" t="s">
        <v>84</v>
      </c>
      <c r="AW247" s="13" t="s">
        <v>32</v>
      </c>
      <c r="AX247" s="13" t="s">
        <v>77</v>
      </c>
      <c r="AY247" s="184" t="s">
        <v>170</v>
      </c>
    </row>
    <row r="248" spans="1:65" s="14" customFormat="1" ht="10.199999999999999">
      <c r="B248" s="190"/>
      <c r="D248" s="183" t="s">
        <v>179</v>
      </c>
      <c r="E248" s="191" t="s">
        <v>1</v>
      </c>
      <c r="F248" s="192" t="s">
        <v>2409</v>
      </c>
      <c r="H248" s="193">
        <v>5.8479999999999999</v>
      </c>
      <c r="I248" s="194"/>
      <c r="L248" s="190"/>
      <c r="M248" s="195"/>
      <c r="N248" s="196"/>
      <c r="O248" s="196"/>
      <c r="P248" s="196"/>
      <c r="Q248" s="196"/>
      <c r="R248" s="196"/>
      <c r="S248" s="196"/>
      <c r="T248" s="197"/>
      <c r="AT248" s="191" t="s">
        <v>179</v>
      </c>
      <c r="AU248" s="191" t="s">
        <v>86</v>
      </c>
      <c r="AV248" s="14" t="s">
        <v>86</v>
      </c>
      <c r="AW248" s="14" t="s">
        <v>32</v>
      </c>
      <c r="AX248" s="14" t="s">
        <v>77</v>
      </c>
      <c r="AY248" s="191" t="s">
        <v>170</v>
      </c>
    </row>
    <row r="249" spans="1:65" s="13" customFormat="1" ht="10.199999999999999">
      <c r="B249" s="182"/>
      <c r="D249" s="183" t="s">
        <v>179</v>
      </c>
      <c r="E249" s="184" t="s">
        <v>1</v>
      </c>
      <c r="F249" s="185" t="s">
        <v>2410</v>
      </c>
      <c r="H249" s="184" t="s">
        <v>1</v>
      </c>
      <c r="I249" s="186"/>
      <c r="L249" s="182"/>
      <c r="M249" s="187"/>
      <c r="N249" s="188"/>
      <c r="O249" s="188"/>
      <c r="P249" s="188"/>
      <c r="Q249" s="188"/>
      <c r="R249" s="188"/>
      <c r="S249" s="188"/>
      <c r="T249" s="189"/>
      <c r="AT249" s="184" t="s">
        <v>179</v>
      </c>
      <c r="AU249" s="184" t="s">
        <v>86</v>
      </c>
      <c r="AV249" s="13" t="s">
        <v>84</v>
      </c>
      <c r="AW249" s="13" t="s">
        <v>32</v>
      </c>
      <c r="AX249" s="13" t="s">
        <v>77</v>
      </c>
      <c r="AY249" s="184" t="s">
        <v>170</v>
      </c>
    </row>
    <row r="250" spans="1:65" s="14" customFormat="1" ht="10.199999999999999">
      <c r="B250" s="190"/>
      <c r="D250" s="183" t="s">
        <v>179</v>
      </c>
      <c r="E250" s="191" t="s">
        <v>1</v>
      </c>
      <c r="F250" s="192" t="s">
        <v>2411</v>
      </c>
      <c r="H250" s="193">
        <v>3.6749999999999998</v>
      </c>
      <c r="I250" s="194"/>
      <c r="L250" s="190"/>
      <c r="M250" s="195"/>
      <c r="N250" s="196"/>
      <c r="O250" s="196"/>
      <c r="P250" s="196"/>
      <c r="Q250" s="196"/>
      <c r="R250" s="196"/>
      <c r="S250" s="196"/>
      <c r="T250" s="197"/>
      <c r="AT250" s="191" t="s">
        <v>179</v>
      </c>
      <c r="AU250" s="191" t="s">
        <v>86</v>
      </c>
      <c r="AV250" s="14" t="s">
        <v>86</v>
      </c>
      <c r="AW250" s="14" t="s">
        <v>32</v>
      </c>
      <c r="AX250" s="14" t="s">
        <v>77</v>
      </c>
      <c r="AY250" s="191" t="s">
        <v>170</v>
      </c>
    </row>
    <row r="251" spans="1:65" s="15" customFormat="1" ht="10.199999999999999">
      <c r="B251" s="198"/>
      <c r="D251" s="183" t="s">
        <v>179</v>
      </c>
      <c r="E251" s="199" t="s">
        <v>1</v>
      </c>
      <c r="F251" s="200" t="s">
        <v>198</v>
      </c>
      <c r="H251" s="201">
        <v>9.5229999999999997</v>
      </c>
      <c r="I251" s="202"/>
      <c r="L251" s="198"/>
      <c r="M251" s="203"/>
      <c r="N251" s="204"/>
      <c r="O251" s="204"/>
      <c r="P251" s="204"/>
      <c r="Q251" s="204"/>
      <c r="R251" s="204"/>
      <c r="S251" s="204"/>
      <c r="T251" s="205"/>
      <c r="AT251" s="199" t="s">
        <v>179</v>
      </c>
      <c r="AU251" s="199" t="s">
        <v>86</v>
      </c>
      <c r="AV251" s="15" t="s">
        <v>177</v>
      </c>
      <c r="AW251" s="15" t="s">
        <v>32</v>
      </c>
      <c r="AX251" s="15" t="s">
        <v>84</v>
      </c>
      <c r="AY251" s="199" t="s">
        <v>170</v>
      </c>
    </row>
    <row r="252" spans="1:65" s="2" customFormat="1" ht="33" customHeight="1">
      <c r="A252" s="33"/>
      <c r="B252" s="167"/>
      <c r="C252" s="168" t="s">
        <v>415</v>
      </c>
      <c r="D252" s="168" t="s">
        <v>173</v>
      </c>
      <c r="E252" s="169" t="s">
        <v>2412</v>
      </c>
      <c r="F252" s="170" t="s">
        <v>2413</v>
      </c>
      <c r="G252" s="171" t="s">
        <v>176</v>
      </c>
      <c r="H252" s="172">
        <v>31.582000000000001</v>
      </c>
      <c r="I252" s="173"/>
      <c r="J252" s="174">
        <f>ROUND(I252*H252,2)</f>
        <v>0</v>
      </c>
      <c r="K252" s="175"/>
      <c r="L252" s="34"/>
      <c r="M252" s="176" t="s">
        <v>1</v>
      </c>
      <c r="N252" s="177" t="s">
        <v>42</v>
      </c>
      <c r="O252" s="59"/>
      <c r="P252" s="178">
        <f>O252*H252</f>
        <v>0</v>
      </c>
      <c r="Q252" s="178">
        <v>0</v>
      </c>
      <c r="R252" s="178">
        <f>Q252*H252</f>
        <v>0</v>
      </c>
      <c r="S252" s="178">
        <v>2.2000000000000002</v>
      </c>
      <c r="T252" s="179">
        <f>S252*H252</f>
        <v>69.480400000000003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0" t="s">
        <v>177</v>
      </c>
      <c r="AT252" s="180" t="s">
        <v>173</v>
      </c>
      <c r="AU252" s="180" t="s">
        <v>86</v>
      </c>
      <c r="AY252" s="18" t="s">
        <v>170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84</v>
      </c>
      <c r="BK252" s="181">
        <f>ROUND(I252*H252,2)</f>
        <v>0</v>
      </c>
      <c r="BL252" s="18" t="s">
        <v>177</v>
      </c>
      <c r="BM252" s="180" t="s">
        <v>2414</v>
      </c>
    </row>
    <row r="253" spans="1:65" s="13" customFormat="1" ht="10.199999999999999">
      <c r="B253" s="182"/>
      <c r="D253" s="183" t="s">
        <v>179</v>
      </c>
      <c r="E253" s="184" t="s">
        <v>1</v>
      </c>
      <c r="F253" s="185" t="s">
        <v>2415</v>
      </c>
      <c r="H253" s="184" t="s">
        <v>1</v>
      </c>
      <c r="I253" s="186"/>
      <c r="L253" s="182"/>
      <c r="M253" s="187"/>
      <c r="N253" s="188"/>
      <c r="O253" s="188"/>
      <c r="P253" s="188"/>
      <c r="Q253" s="188"/>
      <c r="R253" s="188"/>
      <c r="S253" s="188"/>
      <c r="T253" s="189"/>
      <c r="AT253" s="184" t="s">
        <v>179</v>
      </c>
      <c r="AU253" s="184" t="s">
        <v>86</v>
      </c>
      <c r="AV253" s="13" t="s">
        <v>84</v>
      </c>
      <c r="AW253" s="13" t="s">
        <v>32</v>
      </c>
      <c r="AX253" s="13" t="s">
        <v>77</v>
      </c>
      <c r="AY253" s="184" t="s">
        <v>170</v>
      </c>
    </row>
    <row r="254" spans="1:65" s="14" customFormat="1" ht="10.199999999999999">
      <c r="B254" s="190"/>
      <c r="D254" s="183" t="s">
        <v>179</v>
      </c>
      <c r="E254" s="191" t="s">
        <v>1</v>
      </c>
      <c r="F254" s="192" t="s">
        <v>2416</v>
      </c>
      <c r="H254" s="193">
        <v>31.582000000000001</v>
      </c>
      <c r="I254" s="194"/>
      <c r="L254" s="190"/>
      <c r="M254" s="195"/>
      <c r="N254" s="196"/>
      <c r="O254" s="196"/>
      <c r="P254" s="196"/>
      <c r="Q254" s="196"/>
      <c r="R254" s="196"/>
      <c r="S254" s="196"/>
      <c r="T254" s="197"/>
      <c r="AT254" s="191" t="s">
        <v>179</v>
      </c>
      <c r="AU254" s="191" t="s">
        <v>86</v>
      </c>
      <c r="AV254" s="14" t="s">
        <v>86</v>
      </c>
      <c r="AW254" s="14" t="s">
        <v>32</v>
      </c>
      <c r="AX254" s="14" t="s">
        <v>84</v>
      </c>
      <c r="AY254" s="191" t="s">
        <v>170</v>
      </c>
    </row>
    <row r="255" spans="1:65" s="2" customFormat="1" ht="21.75" customHeight="1">
      <c r="A255" s="33"/>
      <c r="B255" s="167"/>
      <c r="C255" s="168" t="s">
        <v>423</v>
      </c>
      <c r="D255" s="168" t="s">
        <v>173</v>
      </c>
      <c r="E255" s="169" t="s">
        <v>2417</v>
      </c>
      <c r="F255" s="170" t="s">
        <v>2418</v>
      </c>
      <c r="G255" s="171" t="s">
        <v>176</v>
      </c>
      <c r="H255" s="172">
        <v>31.582000000000001</v>
      </c>
      <c r="I255" s="173"/>
      <c r="J255" s="174">
        <f>ROUND(I255*H255,2)</f>
        <v>0</v>
      </c>
      <c r="K255" s="175"/>
      <c r="L255" s="34"/>
      <c r="M255" s="176" t="s">
        <v>1</v>
      </c>
      <c r="N255" s="177" t="s">
        <v>42</v>
      </c>
      <c r="O255" s="59"/>
      <c r="P255" s="178">
        <f>O255*H255</f>
        <v>0</v>
      </c>
      <c r="Q255" s="178">
        <v>0</v>
      </c>
      <c r="R255" s="178">
        <f>Q255*H255</f>
        <v>0</v>
      </c>
      <c r="S255" s="178">
        <v>1.4</v>
      </c>
      <c r="T255" s="179">
        <f>S255*H255</f>
        <v>44.214799999999997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0" t="s">
        <v>177</v>
      </c>
      <c r="AT255" s="180" t="s">
        <v>173</v>
      </c>
      <c r="AU255" s="180" t="s">
        <v>86</v>
      </c>
      <c r="AY255" s="18" t="s">
        <v>170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84</v>
      </c>
      <c r="BK255" s="181">
        <f>ROUND(I255*H255,2)</f>
        <v>0</v>
      </c>
      <c r="BL255" s="18" t="s">
        <v>177</v>
      </c>
      <c r="BM255" s="180" t="s">
        <v>2419</v>
      </c>
    </row>
    <row r="256" spans="1:65" s="13" customFormat="1" ht="10.199999999999999">
      <c r="B256" s="182"/>
      <c r="D256" s="183" t="s">
        <v>179</v>
      </c>
      <c r="E256" s="184" t="s">
        <v>1</v>
      </c>
      <c r="F256" s="185" t="s">
        <v>2415</v>
      </c>
      <c r="H256" s="184" t="s">
        <v>1</v>
      </c>
      <c r="I256" s="186"/>
      <c r="L256" s="182"/>
      <c r="M256" s="187"/>
      <c r="N256" s="188"/>
      <c r="O256" s="188"/>
      <c r="P256" s="188"/>
      <c r="Q256" s="188"/>
      <c r="R256" s="188"/>
      <c r="S256" s="188"/>
      <c r="T256" s="189"/>
      <c r="AT256" s="184" t="s">
        <v>179</v>
      </c>
      <c r="AU256" s="184" t="s">
        <v>86</v>
      </c>
      <c r="AV256" s="13" t="s">
        <v>84</v>
      </c>
      <c r="AW256" s="13" t="s">
        <v>32</v>
      </c>
      <c r="AX256" s="13" t="s">
        <v>77</v>
      </c>
      <c r="AY256" s="184" t="s">
        <v>170</v>
      </c>
    </row>
    <row r="257" spans="1:65" s="14" customFormat="1" ht="10.199999999999999">
      <c r="B257" s="190"/>
      <c r="D257" s="183" t="s">
        <v>179</v>
      </c>
      <c r="E257" s="191" t="s">
        <v>1</v>
      </c>
      <c r="F257" s="192" t="s">
        <v>2416</v>
      </c>
      <c r="H257" s="193">
        <v>31.582000000000001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179</v>
      </c>
      <c r="AU257" s="191" t="s">
        <v>86</v>
      </c>
      <c r="AV257" s="14" t="s">
        <v>86</v>
      </c>
      <c r="AW257" s="14" t="s">
        <v>32</v>
      </c>
      <c r="AX257" s="14" t="s">
        <v>84</v>
      </c>
      <c r="AY257" s="191" t="s">
        <v>170</v>
      </c>
    </row>
    <row r="258" spans="1:65" s="2" customFormat="1" ht="21.75" customHeight="1">
      <c r="A258" s="33"/>
      <c r="B258" s="167"/>
      <c r="C258" s="168" t="s">
        <v>429</v>
      </c>
      <c r="D258" s="168" t="s">
        <v>173</v>
      </c>
      <c r="E258" s="169" t="s">
        <v>2420</v>
      </c>
      <c r="F258" s="170" t="s">
        <v>2421</v>
      </c>
      <c r="G258" s="171" t="s">
        <v>244</v>
      </c>
      <c r="H258" s="172">
        <v>87.4</v>
      </c>
      <c r="I258" s="173"/>
      <c r="J258" s="174">
        <f>ROUND(I258*H258,2)</f>
        <v>0</v>
      </c>
      <c r="K258" s="175"/>
      <c r="L258" s="34"/>
      <c r="M258" s="176" t="s">
        <v>1</v>
      </c>
      <c r="N258" s="177" t="s">
        <v>42</v>
      </c>
      <c r="O258" s="59"/>
      <c r="P258" s="178">
        <f>O258*H258</f>
        <v>0</v>
      </c>
      <c r="Q258" s="178">
        <v>2.2000000000000001E-4</v>
      </c>
      <c r="R258" s="178">
        <f>Q258*H258</f>
        <v>1.9228000000000002E-2</v>
      </c>
      <c r="S258" s="178">
        <v>0</v>
      </c>
      <c r="T258" s="179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0" t="s">
        <v>177</v>
      </c>
      <c r="AT258" s="180" t="s">
        <v>173</v>
      </c>
      <c r="AU258" s="180" t="s">
        <v>86</v>
      </c>
      <c r="AY258" s="18" t="s">
        <v>170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8" t="s">
        <v>84</v>
      </c>
      <c r="BK258" s="181">
        <f>ROUND(I258*H258,2)</f>
        <v>0</v>
      </c>
      <c r="BL258" s="18" t="s">
        <v>177</v>
      </c>
      <c r="BM258" s="180" t="s">
        <v>2422</v>
      </c>
    </row>
    <row r="259" spans="1:65" s="13" customFormat="1" ht="10.199999999999999">
      <c r="B259" s="182"/>
      <c r="D259" s="183" t="s">
        <v>179</v>
      </c>
      <c r="E259" s="184" t="s">
        <v>1</v>
      </c>
      <c r="F259" s="185" t="s">
        <v>2423</v>
      </c>
      <c r="H259" s="184" t="s">
        <v>1</v>
      </c>
      <c r="I259" s="186"/>
      <c r="L259" s="182"/>
      <c r="M259" s="187"/>
      <c r="N259" s="188"/>
      <c r="O259" s="188"/>
      <c r="P259" s="188"/>
      <c r="Q259" s="188"/>
      <c r="R259" s="188"/>
      <c r="S259" s="188"/>
      <c r="T259" s="189"/>
      <c r="AT259" s="184" t="s">
        <v>179</v>
      </c>
      <c r="AU259" s="184" t="s">
        <v>86</v>
      </c>
      <c r="AV259" s="13" t="s">
        <v>84</v>
      </c>
      <c r="AW259" s="13" t="s">
        <v>32</v>
      </c>
      <c r="AX259" s="13" t="s">
        <v>77</v>
      </c>
      <c r="AY259" s="184" t="s">
        <v>170</v>
      </c>
    </row>
    <row r="260" spans="1:65" s="14" customFormat="1" ht="10.199999999999999">
      <c r="B260" s="190"/>
      <c r="D260" s="183" t="s">
        <v>179</v>
      </c>
      <c r="E260" s="191" t="s">
        <v>1</v>
      </c>
      <c r="F260" s="192" t="s">
        <v>2424</v>
      </c>
      <c r="H260" s="193">
        <v>87.4</v>
      </c>
      <c r="I260" s="194"/>
      <c r="L260" s="190"/>
      <c r="M260" s="195"/>
      <c r="N260" s="196"/>
      <c r="O260" s="196"/>
      <c r="P260" s="196"/>
      <c r="Q260" s="196"/>
      <c r="R260" s="196"/>
      <c r="S260" s="196"/>
      <c r="T260" s="197"/>
      <c r="AT260" s="191" t="s">
        <v>179</v>
      </c>
      <c r="AU260" s="191" t="s">
        <v>86</v>
      </c>
      <c r="AV260" s="14" t="s">
        <v>86</v>
      </c>
      <c r="AW260" s="14" t="s">
        <v>32</v>
      </c>
      <c r="AX260" s="14" t="s">
        <v>84</v>
      </c>
      <c r="AY260" s="191" t="s">
        <v>170</v>
      </c>
    </row>
    <row r="261" spans="1:65" s="2" customFormat="1" ht="21.75" customHeight="1">
      <c r="A261" s="33"/>
      <c r="B261" s="167"/>
      <c r="C261" s="168" t="s">
        <v>435</v>
      </c>
      <c r="D261" s="168" t="s">
        <v>173</v>
      </c>
      <c r="E261" s="169" t="s">
        <v>2425</v>
      </c>
      <c r="F261" s="170" t="s">
        <v>2426</v>
      </c>
      <c r="G261" s="171" t="s">
        <v>184</v>
      </c>
      <c r="H261" s="172">
        <v>370.81400000000002</v>
      </c>
      <c r="I261" s="173"/>
      <c r="J261" s="174">
        <f>ROUND(I261*H261,2)</f>
        <v>0</v>
      </c>
      <c r="K261" s="175"/>
      <c r="L261" s="34"/>
      <c r="M261" s="176" t="s">
        <v>1</v>
      </c>
      <c r="N261" s="177" t="s">
        <v>42</v>
      </c>
      <c r="O261" s="59"/>
      <c r="P261" s="178">
        <f>O261*H261</f>
        <v>0</v>
      </c>
      <c r="Q261" s="178">
        <v>0</v>
      </c>
      <c r="R261" s="178">
        <f>Q261*H261</f>
        <v>0</v>
      </c>
      <c r="S261" s="178">
        <v>0</v>
      </c>
      <c r="T261" s="179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0" t="s">
        <v>177</v>
      </c>
      <c r="AT261" s="180" t="s">
        <v>173</v>
      </c>
      <c r="AU261" s="180" t="s">
        <v>86</v>
      </c>
      <c r="AY261" s="18" t="s">
        <v>170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8" t="s">
        <v>84</v>
      </c>
      <c r="BK261" s="181">
        <f>ROUND(I261*H261,2)</f>
        <v>0</v>
      </c>
      <c r="BL261" s="18" t="s">
        <v>177</v>
      </c>
      <c r="BM261" s="180" t="s">
        <v>2427</v>
      </c>
    </row>
    <row r="262" spans="1:65" s="13" customFormat="1" ht="10.199999999999999">
      <c r="B262" s="182"/>
      <c r="D262" s="183" t="s">
        <v>179</v>
      </c>
      <c r="E262" s="184" t="s">
        <v>1</v>
      </c>
      <c r="F262" s="185" t="s">
        <v>2428</v>
      </c>
      <c r="H262" s="184" t="s">
        <v>1</v>
      </c>
      <c r="I262" s="186"/>
      <c r="L262" s="182"/>
      <c r="M262" s="187"/>
      <c r="N262" s="188"/>
      <c r="O262" s="188"/>
      <c r="P262" s="188"/>
      <c r="Q262" s="188"/>
      <c r="R262" s="188"/>
      <c r="S262" s="188"/>
      <c r="T262" s="189"/>
      <c r="AT262" s="184" t="s">
        <v>179</v>
      </c>
      <c r="AU262" s="184" t="s">
        <v>86</v>
      </c>
      <c r="AV262" s="13" t="s">
        <v>84</v>
      </c>
      <c r="AW262" s="13" t="s">
        <v>32</v>
      </c>
      <c r="AX262" s="13" t="s">
        <v>77</v>
      </c>
      <c r="AY262" s="184" t="s">
        <v>170</v>
      </c>
    </row>
    <row r="263" spans="1:65" s="14" customFormat="1" ht="10.199999999999999">
      <c r="B263" s="190"/>
      <c r="D263" s="183" t="s">
        <v>179</v>
      </c>
      <c r="E263" s="191" t="s">
        <v>1</v>
      </c>
      <c r="F263" s="192" t="s">
        <v>2429</v>
      </c>
      <c r="H263" s="193">
        <v>370.81400000000002</v>
      </c>
      <c r="I263" s="194"/>
      <c r="L263" s="190"/>
      <c r="M263" s="195"/>
      <c r="N263" s="196"/>
      <c r="O263" s="196"/>
      <c r="P263" s="196"/>
      <c r="Q263" s="196"/>
      <c r="R263" s="196"/>
      <c r="S263" s="196"/>
      <c r="T263" s="197"/>
      <c r="AT263" s="191" t="s">
        <v>179</v>
      </c>
      <c r="AU263" s="191" t="s">
        <v>86</v>
      </c>
      <c r="AV263" s="14" t="s">
        <v>86</v>
      </c>
      <c r="AW263" s="14" t="s">
        <v>32</v>
      </c>
      <c r="AX263" s="14" t="s">
        <v>84</v>
      </c>
      <c r="AY263" s="191" t="s">
        <v>170</v>
      </c>
    </row>
    <row r="264" spans="1:65" s="2" customFormat="1" ht="21.75" customHeight="1">
      <c r="A264" s="33"/>
      <c r="B264" s="167"/>
      <c r="C264" s="168" t="s">
        <v>440</v>
      </c>
      <c r="D264" s="168" t="s">
        <v>173</v>
      </c>
      <c r="E264" s="169" t="s">
        <v>449</v>
      </c>
      <c r="F264" s="170" t="s">
        <v>450</v>
      </c>
      <c r="G264" s="171" t="s">
        <v>297</v>
      </c>
      <c r="H264" s="172">
        <v>2</v>
      </c>
      <c r="I264" s="173"/>
      <c r="J264" s="174">
        <f>ROUND(I264*H264,2)</f>
        <v>0</v>
      </c>
      <c r="K264" s="175"/>
      <c r="L264" s="34"/>
      <c r="M264" s="176" t="s">
        <v>1</v>
      </c>
      <c r="N264" s="177" t="s">
        <v>42</v>
      </c>
      <c r="O264" s="59"/>
      <c r="P264" s="178">
        <f>O264*H264</f>
        <v>0</v>
      </c>
      <c r="Q264" s="178">
        <v>0</v>
      </c>
      <c r="R264" s="178">
        <f>Q264*H264</f>
        <v>0</v>
      </c>
      <c r="S264" s="178">
        <v>0</v>
      </c>
      <c r="T264" s="179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0" t="s">
        <v>177</v>
      </c>
      <c r="AT264" s="180" t="s">
        <v>173</v>
      </c>
      <c r="AU264" s="180" t="s">
        <v>86</v>
      </c>
      <c r="AY264" s="18" t="s">
        <v>170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8" t="s">
        <v>84</v>
      </c>
      <c r="BK264" s="181">
        <f>ROUND(I264*H264,2)</f>
        <v>0</v>
      </c>
      <c r="BL264" s="18" t="s">
        <v>177</v>
      </c>
      <c r="BM264" s="180" t="s">
        <v>2430</v>
      </c>
    </row>
    <row r="265" spans="1:65" s="12" customFormat="1" ht="22.8" customHeight="1">
      <c r="B265" s="154"/>
      <c r="D265" s="155" t="s">
        <v>76</v>
      </c>
      <c r="E265" s="165" t="s">
        <v>452</v>
      </c>
      <c r="F265" s="165" t="s">
        <v>453</v>
      </c>
      <c r="I265" s="157"/>
      <c r="J265" s="166">
        <f>BK265</f>
        <v>0</v>
      </c>
      <c r="L265" s="154"/>
      <c r="M265" s="159"/>
      <c r="N265" s="160"/>
      <c r="O265" s="160"/>
      <c r="P265" s="161">
        <f>SUM(P266:P277)</f>
        <v>0</v>
      </c>
      <c r="Q265" s="160"/>
      <c r="R265" s="161">
        <f>SUM(R266:R277)</f>
        <v>0</v>
      </c>
      <c r="S265" s="160"/>
      <c r="T265" s="162">
        <f>SUM(T266:T277)</f>
        <v>0</v>
      </c>
      <c r="AR265" s="155" t="s">
        <v>84</v>
      </c>
      <c r="AT265" s="163" t="s">
        <v>76</v>
      </c>
      <c r="AU265" s="163" t="s">
        <v>84</v>
      </c>
      <c r="AY265" s="155" t="s">
        <v>170</v>
      </c>
      <c r="BK265" s="164">
        <f>SUM(BK266:BK277)</f>
        <v>0</v>
      </c>
    </row>
    <row r="266" spans="1:65" s="2" customFormat="1" ht="21.75" customHeight="1">
      <c r="A266" s="33"/>
      <c r="B266" s="167"/>
      <c r="C266" s="168" t="s">
        <v>448</v>
      </c>
      <c r="D266" s="168" t="s">
        <v>173</v>
      </c>
      <c r="E266" s="169" t="s">
        <v>455</v>
      </c>
      <c r="F266" s="170" t="s">
        <v>456</v>
      </c>
      <c r="G266" s="171" t="s">
        <v>190</v>
      </c>
      <c r="H266" s="172">
        <v>178.70400000000001</v>
      </c>
      <c r="I266" s="173"/>
      <c r="J266" s="174">
        <f>ROUND(I266*H266,2)</f>
        <v>0</v>
      </c>
      <c r="K266" s="175"/>
      <c r="L266" s="34"/>
      <c r="M266" s="176" t="s">
        <v>1</v>
      </c>
      <c r="N266" s="177" t="s">
        <v>42</v>
      </c>
      <c r="O266" s="59"/>
      <c r="P266" s="178">
        <f>O266*H266</f>
        <v>0</v>
      </c>
      <c r="Q266" s="178">
        <v>0</v>
      </c>
      <c r="R266" s="178">
        <f>Q266*H266</f>
        <v>0</v>
      </c>
      <c r="S266" s="178">
        <v>0</v>
      </c>
      <c r="T266" s="179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0" t="s">
        <v>177</v>
      </c>
      <c r="AT266" s="180" t="s">
        <v>173</v>
      </c>
      <c r="AU266" s="180" t="s">
        <v>86</v>
      </c>
      <c r="AY266" s="18" t="s">
        <v>170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84</v>
      </c>
      <c r="BK266" s="181">
        <f>ROUND(I266*H266,2)</f>
        <v>0</v>
      </c>
      <c r="BL266" s="18" t="s">
        <v>177</v>
      </c>
      <c r="BM266" s="180" t="s">
        <v>2431</v>
      </c>
    </row>
    <row r="267" spans="1:65" s="2" customFormat="1" ht="16.5" customHeight="1">
      <c r="A267" s="33"/>
      <c r="B267" s="167"/>
      <c r="C267" s="168" t="s">
        <v>454</v>
      </c>
      <c r="D267" s="168" t="s">
        <v>173</v>
      </c>
      <c r="E267" s="169" t="s">
        <v>2432</v>
      </c>
      <c r="F267" s="170" t="s">
        <v>2433</v>
      </c>
      <c r="G267" s="171" t="s">
        <v>244</v>
      </c>
      <c r="H267" s="172">
        <v>20</v>
      </c>
      <c r="I267" s="173"/>
      <c r="J267" s="174">
        <f>ROUND(I267*H267,2)</f>
        <v>0</v>
      </c>
      <c r="K267" s="175"/>
      <c r="L267" s="34"/>
      <c r="M267" s="176" t="s">
        <v>1</v>
      </c>
      <c r="N267" s="177" t="s">
        <v>42</v>
      </c>
      <c r="O267" s="59"/>
      <c r="P267" s="178">
        <f>O267*H267</f>
        <v>0</v>
      </c>
      <c r="Q267" s="178">
        <v>0</v>
      </c>
      <c r="R267" s="178">
        <f>Q267*H267</f>
        <v>0</v>
      </c>
      <c r="S267" s="178">
        <v>0</v>
      </c>
      <c r="T267" s="179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0" t="s">
        <v>177</v>
      </c>
      <c r="AT267" s="180" t="s">
        <v>173</v>
      </c>
      <c r="AU267" s="180" t="s">
        <v>86</v>
      </c>
      <c r="AY267" s="18" t="s">
        <v>170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18" t="s">
        <v>84</v>
      </c>
      <c r="BK267" s="181">
        <f>ROUND(I267*H267,2)</f>
        <v>0</v>
      </c>
      <c r="BL267" s="18" t="s">
        <v>177</v>
      </c>
      <c r="BM267" s="180" t="s">
        <v>2434</v>
      </c>
    </row>
    <row r="268" spans="1:65" s="2" customFormat="1" ht="21.75" customHeight="1">
      <c r="A268" s="33"/>
      <c r="B268" s="167"/>
      <c r="C268" s="168" t="s">
        <v>458</v>
      </c>
      <c r="D268" s="168" t="s">
        <v>173</v>
      </c>
      <c r="E268" s="169" t="s">
        <v>2435</v>
      </c>
      <c r="F268" s="170" t="s">
        <v>2436</v>
      </c>
      <c r="G268" s="171" t="s">
        <v>244</v>
      </c>
      <c r="H268" s="172">
        <v>280</v>
      </c>
      <c r="I268" s="173"/>
      <c r="J268" s="174">
        <f>ROUND(I268*H268,2)</f>
        <v>0</v>
      </c>
      <c r="K268" s="175"/>
      <c r="L268" s="34"/>
      <c r="M268" s="176" t="s">
        <v>1</v>
      </c>
      <c r="N268" s="177" t="s">
        <v>42</v>
      </c>
      <c r="O268" s="59"/>
      <c r="P268" s="178">
        <f>O268*H268</f>
        <v>0</v>
      </c>
      <c r="Q268" s="178">
        <v>0</v>
      </c>
      <c r="R268" s="178">
        <f>Q268*H268</f>
        <v>0</v>
      </c>
      <c r="S268" s="178">
        <v>0</v>
      </c>
      <c r="T268" s="179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0" t="s">
        <v>177</v>
      </c>
      <c r="AT268" s="180" t="s">
        <v>173</v>
      </c>
      <c r="AU268" s="180" t="s">
        <v>86</v>
      </c>
      <c r="AY268" s="18" t="s">
        <v>170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84</v>
      </c>
      <c r="BK268" s="181">
        <f>ROUND(I268*H268,2)</f>
        <v>0</v>
      </c>
      <c r="BL268" s="18" t="s">
        <v>177</v>
      </c>
      <c r="BM268" s="180" t="s">
        <v>2437</v>
      </c>
    </row>
    <row r="269" spans="1:65" s="14" customFormat="1" ht="10.199999999999999">
      <c r="B269" s="190"/>
      <c r="D269" s="183" t="s">
        <v>179</v>
      </c>
      <c r="F269" s="192" t="s">
        <v>2438</v>
      </c>
      <c r="H269" s="193">
        <v>280</v>
      </c>
      <c r="I269" s="194"/>
      <c r="L269" s="190"/>
      <c r="M269" s="195"/>
      <c r="N269" s="196"/>
      <c r="O269" s="196"/>
      <c r="P269" s="196"/>
      <c r="Q269" s="196"/>
      <c r="R269" s="196"/>
      <c r="S269" s="196"/>
      <c r="T269" s="197"/>
      <c r="AT269" s="191" t="s">
        <v>179</v>
      </c>
      <c r="AU269" s="191" t="s">
        <v>86</v>
      </c>
      <c r="AV269" s="14" t="s">
        <v>86</v>
      </c>
      <c r="AW269" s="14" t="s">
        <v>3</v>
      </c>
      <c r="AX269" s="14" t="s">
        <v>84</v>
      </c>
      <c r="AY269" s="191" t="s">
        <v>170</v>
      </c>
    </row>
    <row r="270" spans="1:65" s="2" customFormat="1" ht="21.75" customHeight="1">
      <c r="A270" s="33"/>
      <c r="B270" s="167"/>
      <c r="C270" s="168" t="s">
        <v>462</v>
      </c>
      <c r="D270" s="168" t="s">
        <v>173</v>
      </c>
      <c r="E270" s="169" t="s">
        <v>459</v>
      </c>
      <c r="F270" s="170" t="s">
        <v>460</v>
      </c>
      <c r="G270" s="171" t="s">
        <v>190</v>
      </c>
      <c r="H270" s="172">
        <v>178.70400000000001</v>
      </c>
      <c r="I270" s="173"/>
      <c r="J270" s="174">
        <f>ROUND(I270*H270,2)</f>
        <v>0</v>
      </c>
      <c r="K270" s="175"/>
      <c r="L270" s="34"/>
      <c r="M270" s="176" t="s">
        <v>1</v>
      </c>
      <c r="N270" s="177" t="s">
        <v>42</v>
      </c>
      <c r="O270" s="59"/>
      <c r="P270" s="178">
        <f>O270*H270</f>
        <v>0</v>
      </c>
      <c r="Q270" s="178">
        <v>0</v>
      </c>
      <c r="R270" s="178">
        <f>Q270*H270</f>
        <v>0</v>
      </c>
      <c r="S270" s="178">
        <v>0</v>
      </c>
      <c r="T270" s="179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0" t="s">
        <v>177</v>
      </c>
      <c r="AT270" s="180" t="s">
        <v>173</v>
      </c>
      <c r="AU270" s="180" t="s">
        <v>86</v>
      </c>
      <c r="AY270" s="18" t="s">
        <v>170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8" t="s">
        <v>84</v>
      </c>
      <c r="BK270" s="181">
        <f>ROUND(I270*H270,2)</f>
        <v>0</v>
      </c>
      <c r="BL270" s="18" t="s">
        <v>177</v>
      </c>
      <c r="BM270" s="180" t="s">
        <v>2439</v>
      </c>
    </row>
    <row r="271" spans="1:65" s="2" customFormat="1" ht="21.75" customHeight="1">
      <c r="A271" s="33"/>
      <c r="B271" s="167"/>
      <c r="C271" s="168" t="s">
        <v>467</v>
      </c>
      <c r="D271" s="168" t="s">
        <v>173</v>
      </c>
      <c r="E271" s="169" t="s">
        <v>463</v>
      </c>
      <c r="F271" s="170" t="s">
        <v>464</v>
      </c>
      <c r="G271" s="171" t="s">
        <v>190</v>
      </c>
      <c r="H271" s="172">
        <v>2501.8560000000002</v>
      </c>
      <c r="I271" s="173"/>
      <c r="J271" s="174">
        <f>ROUND(I271*H271,2)</f>
        <v>0</v>
      </c>
      <c r="K271" s="175"/>
      <c r="L271" s="34"/>
      <c r="M271" s="176" t="s">
        <v>1</v>
      </c>
      <c r="N271" s="177" t="s">
        <v>42</v>
      </c>
      <c r="O271" s="59"/>
      <c r="P271" s="178">
        <f>O271*H271</f>
        <v>0</v>
      </c>
      <c r="Q271" s="178">
        <v>0</v>
      </c>
      <c r="R271" s="178">
        <f>Q271*H271</f>
        <v>0</v>
      </c>
      <c r="S271" s="178">
        <v>0</v>
      </c>
      <c r="T271" s="17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0" t="s">
        <v>177</v>
      </c>
      <c r="AT271" s="180" t="s">
        <v>173</v>
      </c>
      <c r="AU271" s="180" t="s">
        <v>86</v>
      </c>
      <c r="AY271" s="18" t="s">
        <v>170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18" t="s">
        <v>84</v>
      </c>
      <c r="BK271" s="181">
        <f>ROUND(I271*H271,2)</f>
        <v>0</v>
      </c>
      <c r="BL271" s="18" t="s">
        <v>177</v>
      </c>
      <c r="BM271" s="180" t="s">
        <v>2440</v>
      </c>
    </row>
    <row r="272" spans="1:65" s="14" customFormat="1" ht="10.199999999999999">
      <c r="B272" s="190"/>
      <c r="D272" s="183" t="s">
        <v>179</v>
      </c>
      <c r="F272" s="192" t="s">
        <v>2441</v>
      </c>
      <c r="H272" s="193">
        <v>2501.8560000000002</v>
      </c>
      <c r="I272" s="194"/>
      <c r="L272" s="190"/>
      <c r="M272" s="195"/>
      <c r="N272" s="196"/>
      <c r="O272" s="196"/>
      <c r="P272" s="196"/>
      <c r="Q272" s="196"/>
      <c r="R272" s="196"/>
      <c r="S272" s="196"/>
      <c r="T272" s="197"/>
      <c r="AT272" s="191" t="s">
        <v>179</v>
      </c>
      <c r="AU272" s="191" t="s">
        <v>86</v>
      </c>
      <c r="AV272" s="14" t="s">
        <v>86</v>
      </c>
      <c r="AW272" s="14" t="s">
        <v>3</v>
      </c>
      <c r="AX272" s="14" t="s">
        <v>84</v>
      </c>
      <c r="AY272" s="191" t="s">
        <v>170</v>
      </c>
    </row>
    <row r="273" spans="1:65" s="2" customFormat="1" ht="21.75" customHeight="1">
      <c r="A273" s="33"/>
      <c r="B273" s="167"/>
      <c r="C273" s="168" t="s">
        <v>471</v>
      </c>
      <c r="D273" s="168" t="s">
        <v>173</v>
      </c>
      <c r="E273" s="169" t="s">
        <v>1501</v>
      </c>
      <c r="F273" s="170" t="s">
        <v>1502</v>
      </c>
      <c r="G273" s="171" t="s">
        <v>190</v>
      </c>
      <c r="H273" s="172">
        <v>69.48</v>
      </c>
      <c r="I273" s="173"/>
      <c r="J273" s="174">
        <f>ROUND(I273*H273,2)</f>
        <v>0</v>
      </c>
      <c r="K273" s="175"/>
      <c r="L273" s="34"/>
      <c r="M273" s="176" t="s">
        <v>1</v>
      </c>
      <c r="N273" s="177" t="s">
        <v>42</v>
      </c>
      <c r="O273" s="59"/>
      <c r="P273" s="178">
        <f>O273*H273</f>
        <v>0</v>
      </c>
      <c r="Q273" s="178">
        <v>0</v>
      </c>
      <c r="R273" s="178">
        <f>Q273*H273</f>
        <v>0</v>
      </c>
      <c r="S273" s="178">
        <v>0</v>
      </c>
      <c r="T273" s="179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0" t="s">
        <v>177</v>
      </c>
      <c r="AT273" s="180" t="s">
        <v>173</v>
      </c>
      <c r="AU273" s="180" t="s">
        <v>86</v>
      </c>
      <c r="AY273" s="18" t="s">
        <v>170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18" t="s">
        <v>84</v>
      </c>
      <c r="BK273" s="181">
        <f>ROUND(I273*H273,2)</f>
        <v>0</v>
      </c>
      <c r="BL273" s="18" t="s">
        <v>177</v>
      </c>
      <c r="BM273" s="180" t="s">
        <v>2442</v>
      </c>
    </row>
    <row r="274" spans="1:65" s="2" customFormat="1" ht="33" customHeight="1">
      <c r="A274" s="33"/>
      <c r="B274" s="167"/>
      <c r="C274" s="168" t="s">
        <v>475</v>
      </c>
      <c r="D274" s="168" t="s">
        <v>173</v>
      </c>
      <c r="E274" s="169" t="s">
        <v>468</v>
      </c>
      <c r="F274" s="170" t="s">
        <v>469</v>
      </c>
      <c r="G274" s="171" t="s">
        <v>190</v>
      </c>
      <c r="H274" s="172">
        <v>19.98</v>
      </c>
      <c r="I274" s="173"/>
      <c r="J274" s="174">
        <f>ROUND(I274*H274,2)</f>
        <v>0</v>
      </c>
      <c r="K274" s="175"/>
      <c r="L274" s="34"/>
      <c r="M274" s="176" t="s">
        <v>1</v>
      </c>
      <c r="N274" s="177" t="s">
        <v>42</v>
      </c>
      <c r="O274" s="59"/>
      <c r="P274" s="178">
        <f>O274*H274</f>
        <v>0</v>
      </c>
      <c r="Q274" s="178">
        <v>0</v>
      </c>
      <c r="R274" s="178">
        <f>Q274*H274</f>
        <v>0</v>
      </c>
      <c r="S274" s="178">
        <v>0</v>
      </c>
      <c r="T274" s="179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0" t="s">
        <v>177</v>
      </c>
      <c r="AT274" s="180" t="s">
        <v>173</v>
      </c>
      <c r="AU274" s="180" t="s">
        <v>86</v>
      </c>
      <c r="AY274" s="18" t="s">
        <v>170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8" t="s">
        <v>84</v>
      </c>
      <c r="BK274" s="181">
        <f>ROUND(I274*H274,2)</f>
        <v>0</v>
      </c>
      <c r="BL274" s="18" t="s">
        <v>177</v>
      </c>
      <c r="BM274" s="180" t="s">
        <v>2443</v>
      </c>
    </row>
    <row r="275" spans="1:65" s="2" customFormat="1" ht="21.75" customHeight="1">
      <c r="A275" s="33"/>
      <c r="B275" s="167"/>
      <c r="C275" s="168" t="s">
        <v>482</v>
      </c>
      <c r="D275" s="168" t="s">
        <v>173</v>
      </c>
      <c r="E275" s="169" t="s">
        <v>472</v>
      </c>
      <c r="F275" s="170" t="s">
        <v>473</v>
      </c>
      <c r="G275" s="171" t="s">
        <v>190</v>
      </c>
      <c r="H275" s="172">
        <v>41.314999999999998</v>
      </c>
      <c r="I275" s="173"/>
      <c r="J275" s="174">
        <f>ROUND(I275*H275,2)</f>
        <v>0</v>
      </c>
      <c r="K275" s="175"/>
      <c r="L275" s="34"/>
      <c r="M275" s="176" t="s">
        <v>1</v>
      </c>
      <c r="N275" s="177" t="s">
        <v>42</v>
      </c>
      <c r="O275" s="59"/>
      <c r="P275" s="178">
        <f>O275*H275</f>
        <v>0</v>
      </c>
      <c r="Q275" s="178">
        <v>0</v>
      </c>
      <c r="R275" s="178">
        <f>Q275*H275</f>
        <v>0</v>
      </c>
      <c r="S275" s="178">
        <v>0</v>
      </c>
      <c r="T275" s="179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0" t="s">
        <v>177</v>
      </c>
      <c r="AT275" s="180" t="s">
        <v>173</v>
      </c>
      <c r="AU275" s="180" t="s">
        <v>86</v>
      </c>
      <c r="AY275" s="18" t="s">
        <v>170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18" t="s">
        <v>84</v>
      </c>
      <c r="BK275" s="181">
        <f>ROUND(I275*H275,2)</f>
        <v>0</v>
      </c>
      <c r="BL275" s="18" t="s">
        <v>177</v>
      </c>
      <c r="BM275" s="180" t="s">
        <v>2444</v>
      </c>
    </row>
    <row r="276" spans="1:65" s="2" customFormat="1" ht="21.75" customHeight="1">
      <c r="A276" s="33"/>
      <c r="B276" s="167"/>
      <c r="C276" s="168" t="s">
        <v>490</v>
      </c>
      <c r="D276" s="168" t="s">
        <v>173</v>
      </c>
      <c r="E276" s="169" t="s">
        <v>476</v>
      </c>
      <c r="F276" s="170" t="s">
        <v>477</v>
      </c>
      <c r="G276" s="171" t="s">
        <v>190</v>
      </c>
      <c r="H276" s="172">
        <v>47.929000000000002</v>
      </c>
      <c r="I276" s="173"/>
      <c r="J276" s="174">
        <f>ROUND(I276*H276,2)</f>
        <v>0</v>
      </c>
      <c r="K276" s="175"/>
      <c r="L276" s="34"/>
      <c r="M276" s="176" t="s">
        <v>1</v>
      </c>
      <c r="N276" s="177" t="s">
        <v>42</v>
      </c>
      <c r="O276" s="59"/>
      <c r="P276" s="178">
        <f>O276*H276</f>
        <v>0</v>
      </c>
      <c r="Q276" s="178">
        <v>0</v>
      </c>
      <c r="R276" s="178">
        <f>Q276*H276</f>
        <v>0</v>
      </c>
      <c r="S276" s="178">
        <v>0</v>
      </c>
      <c r="T276" s="179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80" t="s">
        <v>177</v>
      </c>
      <c r="AT276" s="180" t="s">
        <v>173</v>
      </c>
      <c r="AU276" s="180" t="s">
        <v>86</v>
      </c>
      <c r="AY276" s="18" t="s">
        <v>170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8" t="s">
        <v>84</v>
      </c>
      <c r="BK276" s="181">
        <f>ROUND(I276*H276,2)</f>
        <v>0</v>
      </c>
      <c r="BL276" s="18" t="s">
        <v>177</v>
      </c>
      <c r="BM276" s="180" t="s">
        <v>2445</v>
      </c>
    </row>
    <row r="277" spans="1:65" s="14" customFormat="1" ht="10.199999999999999">
      <c r="B277" s="190"/>
      <c r="D277" s="183" t="s">
        <v>179</v>
      </c>
      <c r="E277" s="191" t="s">
        <v>1</v>
      </c>
      <c r="F277" s="192" t="s">
        <v>2446</v>
      </c>
      <c r="H277" s="193">
        <v>47.929000000000002</v>
      </c>
      <c r="I277" s="194"/>
      <c r="L277" s="190"/>
      <c r="M277" s="195"/>
      <c r="N277" s="196"/>
      <c r="O277" s="196"/>
      <c r="P277" s="196"/>
      <c r="Q277" s="196"/>
      <c r="R277" s="196"/>
      <c r="S277" s="196"/>
      <c r="T277" s="197"/>
      <c r="AT277" s="191" t="s">
        <v>179</v>
      </c>
      <c r="AU277" s="191" t="s">
        <v>86</v>
      </c>
      <c r="AV277" s="14" t="s">
        <v>86</v>
      </c>
      <c r="AW277" s="14" t="s">
        <v>32</v>
      </c>
      <c r="AX277" s="14" t="s">
        <v>84</v>
      </c>
      <c r="AY277" s="191" t="s">
        <v>170</v>
      </c>
    </row>
    <row r="278" spans="1:65" s="12" customFormat="1" ht="22.8" customHeight="1">
      <c r="B278" s="154"/>
      <c r="D278" s="155" t="s">
        <v>76</v>
      </c>
      <c r="E278" s="165" t="s">
        <v>480</v>
      </c>
      <c r="F278" s="165" t="s">
        <v>481</v>
      </c>
      <c r="I278" s="157"/>
      <c r="J278" s="166">
        <f>BK278</f>
        <v>0</v>
      </c>
      <c r="L278" s="154"/>
      <c r="M278" s="159"/>
      <c r="N278" s="160"/>
      <c r="O278" s="160"/>
      <c r="P278" s="161">
        <f>P279</f>
        <v>0</v>
      </c>
      <c r="Q278" s="160"/>
      <c r="R278" s="161">
        <f>R279</f>
        <v>0</v>
      </c>
      <c r="S278" s="160"/>
      <c r="T278" s="162">
        <f>T279</f>
        <v>0</v>
      </c>
      <c r="AR278" s="155" t="s">
        <v>84</v>
      </c>
      <c r="AT278" s="163" t="s">
        <v>76</v>
      </c>
      <c r="AU278" s="163" t="s">
        <v>84</v>
      </c>
      <c r="AY278" s="155" t="s">
        <v>170</v>
      </c>
      <c r="BK278" s="164">
        <f>BK279</f>
        <v>0</v>
      </c>
    </row>
    <row r="279" spans="1:65" s="2" customFormat="1" ht="16.5" customHeight="1">
      <c r="A279" s="33"/>
      <c r="B279" s="167"/>
      <c r="C279" s="168" t="s">
        <v>495</v>
      </c>
      <c r="D279" s="168" t="s">
        <v>173</v>
      </c>
      <c r="E279" s="169" t="s">
        <v>483</v>
      </c>
      <c r="F279" s="170" t="s">
        <v>484</v>
      </c>
      <c r="G279" s="171" t="s">
        <v>190</v>
      </c>
      <c r="H279" s="172">
        <v>91.691999999999993</v>
      </c>
      <c r="I279" s="173"/>
      <c r="J279" s="174">
        <f>ROUND(I279*H279,2)</f>
        <v>0</v>
      </c>
      <c r="K279" s="175"/>
      <c r="L279" s="34"/>
      <c r="M279" s="176" t="s">
        <v>1</v>
      </c>
      <c r="N279" s="177" t="s">
        <v>42</v>
      </c>
      <c r="O279" s="59"/>
      <c r="P279" s="178">
        <f>O279*H279</f>
        <v>0</v>
      </c>
      <c r="Q279" s="178">
        <v>0</v>
      </c>
      <c r="R279" s="178">
        <f>Q279*H279</f>
        <v>0</v>
      </c>
      <c r="S279" s="178">
        <v>0</v>
      </c>
      <c r="T279" s="179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0" t="s">
        <v>177</v>
      </c>
      <c r="AT279" s="180" t="s">
        <v>173</v>
      </c>
      <c r="AU279" s="180" t="s">
        <v>86</v>
      </c>
      <c r="AY279" s="18" t="s">
        <v>170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8" t="s">
        <v>84</v>
      </c>
      <c r="BK279" s="181">
        <f>ROUND(I279*H279,2)</f>
        <v>0</v>
      </c>
      <c r="BL279" s="18" t="s">
        <v>177</v>
      </c>
      <c r="BM279" s="180" t="s">
        <v>2447</v>
      </c>
    </row>
    <row r="280" spans="1:65" s="12" customFormat="1" ht="25.95" customHeight="1">
      <c r="B280" s="154"/>
      <c r="D280" s="155" t="s">
        <v>76</v>
      </c>
      <c r="E280" s="156" t="s">
        <v>486</v>
      </c>
      <c r="F280" s="156" t="s">
        <v>487</v>
      </c>
      <c r="I280" s="157"/>
      <c r="J280" s="158">
        <f>BK280</f>
        <v>0</v>
      </c>
      <c r="L280" s="154"/>
      <c r="M280" s="159"/>
      <c r="N280" s="160"/>
      <c r="O280" s="160"/>
      <c r="P280" s="161">
        <f>P281+P307+P331+P337+P403+P479+P488+P504+P564+P597+P632+P656+P674</f>
        <v>0</v>
      </c>
      <c r="Q280" s="160"/>
      <c r="R280" s="161">
        <f>R281+R307+R331+R337+R403+R479+R488+R504+R564+R597+R632+R656+R674</f>
        <v>98.933389390000002</v>
      </c>
      <c r="S280" s="160"/>
      <c r="T280" s="162">
        <f>T281+T307+T331+T337+T403+T479+T488+T504+T564+T597+T632+T656+T674</f>
        <v>3.6955439999999999</v>
      </c>
      <c r="AR280" s="155" t="s">
        <v>86</v>
      </c>
      <c r="AT280" s="163" t="s">
        <v>76</v>
      </c>
      <c r="AU280" s="163" t="s">
        <v>77</v>
      </c>
      <c r="AY280" s="155" t="s">
        <v>170</v>
      </c>
      <c r="BK280" s="164">
        <f>BK281+BK307+BK331+BK337+BK403+BK479+BK488+BK504+BK564+BK597+BK632+BK656+BK674</f>
        <v>0</v>
      </c>
    </row>
    <row r="281" spans="1:65" s="12" customFormat="1" ht="22.8" customHeight="1">
      <c r="B281" s="154"/>
      <c r="D281" s="155" t="s">
        <v>76</v>
      </c>
      <c r="E281" s="165" t="s">
        <v>2448</v>
      </c>
      <c r="F281" s="165" t="s">
        <v>2449</v>
      </c>
      <c r="I281" s="157"/>
      <c r="J281" s="166">
        <f>BK281</f>
        <v>0</v>
      </c>
      <c r="L281" s="154"/>
      <c r="M281" s="159"/>
      <c r="N281" s="160"/>
      <c r="O281" s="160"/>
      <c r="P281" s="161">
        <f>SUM(P282:P306)</f>
        <v>0</v>
      </c>
      <c r="Q281" s="160"/>
      <c r="R281" s="161">
        <f>SUM(R282:R306)</f>
        <v>2.2998629700000004</v>
      </c>
      <c r="S281" s="160"/>
      <c r="T281" s="162">
        <f>SUM(T282:T306)</f>
        <v>3.52861</v>
      </c>
      <c r="AR281" s="155" t="s">
        <v>86</v>
      </c>
      <c r="AT281" s="163" t="s">
        <v>76</v>
      </c>
      <c r="AU281" s="163" t="s">
        <v>84</v>
      </c>
      <c r="AY281" s="155" t="s">
        <v>170</v>
      </c>
      <c r="BK281" s="164">
        <f>SUM(BK282:BK306)</f>
        <v>0</v>
      </c>
    </row>
    <row r="282" spans="1:65" s="2" customFormat="1" ht="16.5" customHeight="1">
      <c r="A282" s="33"/>
      <c r="B282" s="167"/>
      <c r="C282" s="168" t="s">
        <v>499</v>
      </c>
      <c r="D282" s="168" t="s">
        <v>173</v>
      </c>
      <c r="E282" s="169" t="s">
        <v>2450</v>
      </c>
      <c r="F282" s="170" t="s">
        <v>2451</v>
      </c>
      <c r="G282" s="171" t="s">
        <v>184</v>
      </c>
      <c r="H282" s="172">
        <v>352.86099999999999</v>
      </c>
      <c r="I282" s="173"/>
      <c r="J282" s="174">
        <f>ROUND(I282*H282,2)</f>
        <v>0</v>
      </c>
      <c r="K282" s="175"/>
      <c r="L282" s="34"/>
      <c r="M282" s="176" t="s">
        <v>1</v>
      </c>
      <c r="N282" s="177" t="s">
        <v>42</v>
      </c>
      <c r="O282" s="59"/>
      <c r="P282" s="178">
        <f>O282*H282</f>
        <v>0</v>
      </c>
      <c r="Q282" s="178">
        <v>0</v>
      </c>
      <c r="R282" s="178">
        <f>Q282*H282</f>
        <v>0</v>
      </c>
      <c r="S282" s="178">
        <v>0.01</v>
      </c>
      <c r="T282" s="179">
        <f>S282*H282</f>
        <v>3.52861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0" t="s">
        <v>273</v>
      </c>
      <c r="AT282" s="180" t="s">
        <v>173</v>
      </c>
      <c r="AU282" s="180" t="s">
        <v>86</v>
      </c>
      <c r="AY282" s="18" t="s">
        <v>170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8" t="s">
        <v>84</v>
      </c>
      <c r="BK282" s="181">
        <f>ROUND(I282*H282,2)</f>
        <v>0</v>
      </c>
      <c r="BL282" s="18" t="s">
        <v>273</v>
      </c>
      <c r="BM282" s="180" t="s">
        <v>2452</v>
      </c>
    </row>
    <row r="283" spans="1:65" s="14" customFormat="1" ht="10.199999999999999">
      <c r="B283" s="190"/>
      <c r="D283" s="183" t="s">
        <v>179</v>
      </c>
      <c r="E283" s="191" t="s">
        <v>1</v>
      </c>
      <c r="F283" s="192" t="s">
        <v>2453</v>
      </c>
      <c r="H283" s="193">
        <v>315.82299999999998</v>
      </c>
      <c r="I283" s="194"/>
      <c r="L283" s="190"/>
      <c r="M283" s="195"/>
      <c r="N283" s="196"/>
      <c r="O283" s="196"/>
      <c r="P283" s="196"/>
      <c r="Q283" s="196"/>
      <c r="R283" s="196"/>
      <c r="S283" s="196"/>
      <c r="T283" s="197"/>
      <c r="AT283" s="191" t="s">
        <v>179</v>
      </c>
      <c r="AU283" s="191" t="s">
        <v>86</v>
      </c>
      <c r="AV283" s="14" t="s">
        <v>86</v>
      </c>
      <c r="AW283" s="14" t="s">
        <v>32</v>
      </c>
      <c r="AX283" s="14" t="s">
        <v>77</v>
      </c>
      <c r="AY283" s="191" t="s">
        <v>170</v>
      </c>
    </row>
    <row r="284" spans="1:65" s="14" customFormat="1" ht="10.199999999999999">
      <c r="B284" s="190"/>
      <c r="D284" s="183" t="s">
        <v>179</v>
      </c>
      <c r="E284" s="191" t="s">
        <v>1</v>
      </c>
      <c r="F284" s="192" t="s">
        <v>2454</v>
      </c>
      <c r="H284" s="193">
        <v>11.358000000000001</v>
      </c>
      <c r="I284" s="194"/>
      <c r="L284" s="190"/>
      <c r="M284" s="195"/>
      <c r="N284" s="196"/>
      <c r="O284" s="196"/>
      <c r="P284" s="196"/>
      <c r="Q284" s="196"/>
      <c r="R284" s="196"/>
      <c r="S284" s="196"/>
      <c r="T284" s="197"/>
      <c r="AT284" s="191" t="s">
        <v>179</v>
      </c>
      <c r="AU284" s="191" t="s">
        <v>86</v>
      </c>
      <c r="AV284" s="14" t="s">
        <v>86</v>
      </c>
      <c r="AW284" s="14" t="s">
        <v>32</v>
      </c>
      <c r="AX284" s="14" t="s">
        <v>77</v>
      </c>
      <c r="AY284" s="191" t="s">
        <v>170</v>
      </c>
    </row>
    <row r="285" spans="1:65" s="14" customFormat="1" ht="10.199999999999999">
      <c r="B285" s="190"/>
      <c r="D285" s="183" t="s">
        <v>179</v>
      </c>
      <c r="E285" s="191" t="s">
        <v>1</v>
      </c>
      <c r="F285" s="192" t="s">
        <v>2455</v>
      </c>
      <c r="H285" s="193">
        <v>25.68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179</v>
      </c>
      <c r="AU285" s="191" t="s">
        <v>86</v>
      </c>
      <c r="AV285" s="14" t="s">
        <v>86</v>
      </c>
      <c r="AW285" s="14" t="s">
        <v>32</v>
      </c>
      <c r="AX285" s="14" t="s">
        <v>77</v>
      </c>
      <c r="AY285" s="191" t="s">
        <v>170</v>
      </c>
    </row>
    <row r="286" spans="1:65" s="15" customFormat="1" ht="10.199999999999999">
      <c r="B286" s="198"/>
      <c r="D286" s="183" t="s">
        <v>179</v>
      </c>
      <c r="E286" s="199" t="s">
        <v>1</v>
      </c>
      <c r="F286" s="200" t="s">
        <v>198</v>
      </c>
      <c r="H286" s="201">
        <v>352.86099999999999</v>
      </c>
      <c r="I286" s="202"/>
      <c r="L286" s="198"/>
      <c r="M286" s="203"/>
      <c r="N286" s="204"/>
      <c r="O286" s="204"/>
      <c r="P286" s="204"/>
      <c r="Q286" s="204"/>
      <c r="R286" s="204"/>
      <c r="S286" s="204"/>
      <c r="T286" s="205"/>
      <c r="AT286" s="199" t="s">
        <v>179</v>
      </c>
      <c r="AU286" s="199" t="s">
        <v>86</v>
      </c>
      <c r="AV286" s="15" t="s">
        <v>177</v>
      </c>
      <c r="AW286" s="15" t="s">
        <v>32</v>
      </c>
      <c r="AX286" s="15" t="s">
        <v>84</v>
      </c>
      <c r="AY286" s="199" t="s">
        <v>170</v>
      </c>
    </row>
    <row r="287" spans="1:65" s="2" customFormat="1" ht="21.75" customHeight="1">
      <c r="A287" s="33"/>
      <c r="B287" s="167"/>
      <c r="C287" s="168" t="s">
        <v>503</v>
      </c>
      <c r="D287" s="168" t="s">
        <v>173</v>
      </c>
      <c r="E287" s="169" t="s">
        <v>2456</v>
      </c>
      <c r="F287" s="170" t="s">
        <v>2457</v>
      </c>
      <c r="G287" s="171" t="s">
        <v>184</v>
      </c>
      <c r="H287" s="172">
        <v>407.87299999999999</v>
      </c>
      <c r="I287" s="173"/>
      <c r="J287" s="174">
        <f>ROUND(I287*H287,2)</f>
        <v>0</v>
      </c>
      <c r="K287" s="175"/>
      <c r="L287" s="34"/>
      <c r="M287" s="176" t="s">
        <v>1</v>
      </c>
      <c r="N287" s="177" t="s">
        <v>42</v>
      </c>
      <c r="O287" s="59"/>
      <c r="P287" s="178">
        <f>O287*H287</f>
        <v>0</v>
      </c>
      <c r="Q287" s="178">
        <v>1.9000000000000001E-4</v>
      </c>
      <c r="R287" s="178">
        <f>Q287*H287</f>
        <v>7.7495870000000008E-2</v>
      </c>
      <c r="S287" s="178">
        <v>0</v>
      </c>
      <c r="T287" s="179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80" t="s">
        <v>273</v>
      </c>
      <c r="AT287" s="180" t="s">
        <v>173</v>
      </c>
      <c r="AU287" s="180" t="s">
        <v>86</v>
      </c>
      <c r="AY287" s="18" t="s">
        <v>170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8" t="s">
        <v>84</v>
      </c>
      <c r="BK287" s="181">
        <f>ROUND(I287*H287,2)</f>
        <v>0</v>
      </c>
      <c r="BL287" s="18" t="s">
        <v>273</v>
      </c>
      <c r="BM287" s="180" t="s">
        <v>2458</v>
      </c>
    </row>
    <row r="288" spans="1:65" s="14" customFormat="1" ht="10.199999999999999">
      <c r="B288" s="190"/>
      <c r="D288" s="183" t="s">
        <v>179</v>
      </c>
      <c r="E288" s="191" t="s">
        <v>1</v>
      </c>
      <c r="F288" s="192" t="s">
        <v>2459</v>
      </c>
      <c r="H288" s="193">
        <v>407.87299999999999</v>
      </c>
      <c r="I288" s="194"/>
      <c r="L288" s="190"/>
      <c r="M288" s="195"/>
      <c r="N288" s="196"/>
      <c r="O288" s="196"/>
      <c r="P288" s="196"/>
      <c r="Q288" s="196"/>
      <c r="R288" s="196"/>
      <c r="S288" s="196"/>
      <c r="T288" s="197"/>
      <c r="AT288" s="191" t="s">
        <v>179</v>
      </c>
      <c r="AU288" s="191" t="s">
        <v>86</v>
      </c>
      <c r="AV288" s="14" t="s">
        <v>86</v>
      </c>
      <c r="AW288" s="14" t="s">
        <v>32</v>
      </c>
      <c r="AX288" s="14" t="s">
        <v>84</v>
      </c>
      <c r="AY288" s="191" t="s">
        <v>170</v>
      </c>
    </row>
    <row r="289" spans="1:65" s="2" customFormat="1" ht="16.5" customHeight="1">
      <c r="A289" s="33"/>
      <c r="B289" s="167"/>
      <c r="C289" s="206" t="s">
        <v>507</v>
      </c>
      <c r="D289" s="206" t="s">
        <v>199</v>
      </c>
      <c r="E289" s="207" t="s">
        <v>2460</v>
      </c>
      <c r="F289" s="208" t="s">
        <v>2461</v>
      </c>
      <c r="G289" s="209" t="s">
        <v>184</v>
      </c>
      <c r="H289" s="210">
        <v>469.05399999999997</v>
      </c>
      <c r="I289" s="211"/>
      <c r="J289" s="212">
        <f>ROUND(I289*H289,2)</f>
        <v>0</v>
      </c>
      <c r="K289" s="213"/>
      <c r="L289" s="214"/>
      <c r="M289" s="215" t="s">
        <v>1</v>
      </c>
      <c r="N289" s="216" t="s">
        <v>42</v>
      </c>
      <c r="O289" s="59"/>
      <c r="P289" s="178">
        <f>O289*H289</f>
        <v>0</v>
      </c>
      <c r="Q289" s="178">
        <v>1.0200000000000001E-3</v>
      </c>
      <c r="R289" s="178">
        <f>Q289*H289</f>
        <v>0.47843508000000001</v>
      </c>
      <c r="S289" s="178">
        <v>0</v>
      </c>
      <c r="T289" s="179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0" t="s">
        <v>355</v>
      </c>
      <c r="AT289" s="180" t="s">
        <v>199</v>
      </c>
      <c r="AU289" s="180" t="s">
        <v>86</v>
      </c>
      <c r="AY289" s="18" t="s">
        <v>170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8" t="s">
        <v>84</v>
      </c>
      <c r="BK289" s="181">
        <f>ROUND(I289*H289,2)</f>
        <v>0</v>
      </c>
      <c r="BL289" s="18" t="s">
        <v>273</v>
      </c>
      <c r="BM289" s="180" t="s">
        <v>2462</v>
      </c>
    </row>
    <row r="290" spans="1:65" s="14" customFormat="1" ht="10.199999999999999">
      <c r="B290" s="190"/>
      <c r="D290" s="183" t="s">
        <v>179</v>
      </c>
      <c r="F290" s="192" t="s">
        <v>2463</v>
      </c>
      <c r="H290" s="193">
        <v>469.05399999999997</v>
      </c>
      <c r="I290" s="194"/>
      <c r="L290" s="190"/>
      <c r="M290" s="195"/>
      <c r="N290" s="196"/>
      <c r="O290" s="196"/>
      <c r="P290" s="196"/>
      <c r="Q290" s="196"/>
      <c r="R290" s="196"/>
      <c r="S290" s="196"/>
      <c r="T290" s="197"/>
      <c r="AT290" s="191" t="s">
        <v>179</v>
      </c>
      <c r="AU290" s="191" t="s">
        <v>86</v>
      </c>
      <c r="AV290" s="14" t="s">
        <v>86</v>
      </c>
      <c r="AW290" s="14" t="s">
        <v>3</v>
      </c>
      <c r="AX290" s="14" t="s">
        <v>84</v>
      </c>
      <c r="AY290" s="191" t="s">
        <v>170</v>
      </c>
    </row>
    <row r="291" spans="1:65" s="2" customFormat="1" ht="33" customHeight="1">
      <c r="A291" s="33"/>
      <c r="B291" s="167"/>
      <c r="C291" s="168" t="s">
        <v>513</v>
      </c>
      <c r="D291" s="168" t="s">
        <v>173</v>
      </c>
      <c r="E291" s="169" t="s">
        <v>2464</v>
      </c>
      <c r="F291" s="170" t="s">
        <v>2465</v>
      </c>
      <c r="G291" s="171" t="s">
        <v>244</v>
      </c>
      <c r="H291" s="172">
        <v>84.2</v>
      </c>
      <c r="I291" s="173"/>
      <c r="J291" s="174">
        <f>ROUND(I291*H291,2)</f>
        <v>0</v>
      </c>
      <c r="K291" s="175"/>
      <c r="L291" s="34"/>
      <c r="M291" s="176" t="s">
        <v>1</v>
      </c>
      <c r="N291" s="177" t="s">
        <v>42</v>
      </c>
      <c r="O291" s="59"/>
      <c r="P291" s="178">
        <f>O291*H291</f>
        <v>0</v>
      </c>
      <c r="Q291" s="178">
        <v>5.9999999999999995E-4</v>
      </c>
      <c r="R291" s="178">
        <f>Q291*H291</f>
        <v>5.0519999999999995E-2</v>
      </c>
      <c r="S291" s="178">
        <v>0</v>
      </c>
      <c r="T291" s="179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80" t="s">
        <v>273</v>
      </c>
      <c r="AT291" s="180" t="s">
        <v>173</v>
      </c>
      <c r="AU291" s="180" t="s">
        <v>86</v>
      </c>
      <c r="AY291" s="18" t="s">
        <v>170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18" t="s">
        <v>84</v>
      </c>
      <c r="BK291" s="181">
        <f>ROUND(I291*H291,2)</f>
        <v>0</v>
      </c>
      <c r="BL291" s="18" t="s">
        <v>273</v>
      </c>
      <c r="BM291" s="180" t="s">
        <v>2466</v>
      </c>
    </row>
    <row r="292" spans="1:65" s="14" customFormat="1" ht="10.199999999999999">
      <c r="B292" s="190"/>
      <c r="D292" s="183" t="s">
        <v>179</v>
      </c>
      <c r="E292" s="191" t="s">
        <v>1</v>
      </c>
      <c r="F292" s="192" t="s">
        <v>2467</v>
      </c>
      <c r="H292" s="193">
        <v>84.2</v>
      </c>
      <c r="I292" s="194"/>
      <c r="L292" s="190"/>
      <c r="M292" s="195"/>
      <c r="N292" s="196"/>
      <c r="O292" s="196"/>
      <c r="P292" s="196"/>
      <c r="Q292" s="196"/>
      <c r="R292" s="196"/>
      <c r="S292" s="196"/>
      <c r="T292" s="197"/>
      <c r="AT292" s="191" t="s">
        <v>179</v>
      </c>
      <c r="AU292" s="191" t="s">
        <v>86</v>
      </c>
      <c r="AV292" s="14" t="s">
        <v>86</v>
      </c>
      <c r="AW292" s="14" t="s">
        <v>32</v>
      </c>
      <c r="AX292" s="14" t="s">
        <v>84</v>
      </c>
      <c r="AY292" s="191" t="s">
        <v>170</v>
      </c>
    </row>
    <row r="293" spans="1:65" s="2" customFormat="1" ht="33" customHeight="1">
      <c r="A293" s="33"/>
      <c r="B293" s="167"/>
      <c r="C293" s="168" t="s">
        <v>518</v>
      </c>
      <c r="D293" s="168" t="s">
        <v>173</v>
      </c>
      <c r="E293" s="169" t="s">
        <v>2468</v>
      </c>
      <c r="F293" s="170" t="s">
        <v>2469</v>
      </c>
      <c r="G293" s="171" t="s">
        <v>244</v>
      </c>
      <c r="H293" s="172">
        <v>84.2</v>
      </c>
      <c r="I293" s="173"/>
      <c r="J293" s="174">
        <f>ROUND(I293*H293,2)</f>
        <v>0</v>
      </c>
      <c r="K293" s="175"/>
      <c r="L293" s="34"/>
      <c r="M293" s="176" t="s">
        <v>1</v>
      </c>
      <c r="N293" s="177" t="s">
        <v>42</v>
      </c>
      <c r="O293" s="59"/>
      <c r="P293" s="178">
        <f>O293*H293</f>
        <v>0</v>
      </c>
      <c r="Q293" s="178">
        <v>5.9999999999999995E-4</v>
      </c>
      <c r="R293" s="178">
        <f>Q293*H293</f>
        <v>5.0519999999999995E-2</v>
      </c>
      <c r="S293" s="178">
        <v>0</v>
      </c>
      <c r="T293" s="179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0" t="s">
        <v>273</v>
      </c>
      <c r="AT293" s="180" t="s">
        <v>173</v>
      </c>
      <c r="AU293" s="180" t="s">
        <v>86</v>
      </c>
      <c r="AY293" s="18" t="s">
        <v>170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8" t="s">
        <v>84</v>
      </c>
      <c r="BK293" s="181">
        <f>ROUND(I293*H293,2)</f>
        <v>0</v>
      </c>
      <c r="BL293" s="18" t="s">
        <v>273</v>
      </c>
      <c r="BM293" s="180" t="s">
        <v>2470</v>
      </c>
    </row>
    <row r="294" spans="1:65" s="2" customFormat="1" ht="16.5" customHeight="1">
      <c r="A294" s="33"/>
      <c r="B294" s="167"/>
      <c r="C294" s="168" t="s">
        <v>523</v>
      </c>
      <c r="D294" s="168" t="s">
        <v>173</v>
      </c>
      <c r="E294" s="169" t="s">
        <v>2471</v>
      </c>
      <c r="F294" s="170" t="s">
        <v>2472</v>
      </c>
      <c r="G294" s="171" t="s">
        <v>184</v>
      </c>
      <c r="H294" s="172">
        <v>494.101</v>
      </c>
      <c r="I294" s="173"/>
      <c r="J294" s="174">
        <f>ROUND(I294*H294,2)</f>
        <v>0</v>
      </c>
      <c r="K294" s="175"/>
      <c r="L294" s="34"/>
      <c r="M294" s="176" t="s">
        <v>1</v>
      </c>
      <c r="N294" s="177" t="s">
        <v>42</v>
      </c>
      <c r="O294" s="59"/>
      <c r="P294" s="178">
        <f>O294*H294</f>
        <v>0</v>
      </c>
      <c r="Q294" s="178">
        <v>1E-4</v>
      </c>
      <c r="R294" s="178">
        <f>Q294*H294</f>
        <v>4.9410100000000005E-2</v>
      </c>
      <c r="S294" s="178">
        <v>0</v>
      </c>
      <c r="T294" s="17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0" t="s">
        <v>273</v>
      </c>
      <c r="AT294" s="180" t="s">
        <v>173</v>
      </c>
      <c r="AU294" s="180" t="s">
        <v>86</v>
      </c>
      <c r="AY294" s="18" t="s">
        <v>170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8" t="s">
        <v>84</v>
      </c>
      <c r="BK294" s="181">
        <f>ROUND(I294*H294,2)</f>
        <v>0</v>
      </c>
      <c r="BL294" s="18" t="s">
        <v>273</v>
      </c>
      <c r="BM294" s="180" t="s">
        <v>2473</v>
      </c>
    </row>
    <row r="295" spans="1:65" s="14" customFormat="1" ht="10.199999999999999">
      <c r="B295" s="190"/>
      <c r="D295" s="183" t="s">
        <v>179</v>
      </c>
      <c r="E295" s="191" t="s">
        <v>1</v>
      </c>
      <c r="F295" s="192" t="s">
        <v>2474</v>
      </c>
      <c r="H295" s="193">
        <v>416.10700000000003</v>
      </c>
      <c r="I295" s="194"/>
      <c r="L295" s="190"/>
      <c r="M295" s="195"/>
      <c r="N295" s="196"/>
      <c r="O295" s="196"/>
      <c r="P295" s="196"/>
      <c r="Q295" s="196"/>
      <c r="R295" s="196"/>
      <c r="S295" s="196"/>
      <c r="T295" s="197"/>
      <c r="AT295" s="191" t="s">
        <v>179</v>
      </c>
      <c r="AU295" s="191" t="s">
        <v>86</v>
      </c>
      <c r="AV295" s="14" t="s">
        <v>86</v>
      </c>
      <c r="AW295" s="14" t="s">
        <v>32</v>
      </c>
      <c r="AX295" s="14" t="s">
        <v>77</v>
      </c>
      <c r="AY295" s="191" t="s">
        <v>170</v>
      </c>
    </row>
    <row r="296" spans="1:65" s="14" customFormat="1" ht="10.199999999999999">
      <c r="B296" s="190"/>
      <c r="D296" s="183" t="s">
        <v>179</v>
      </c>
      <c r="E296" s="191" t="s">
        <v>1</v>
      </c>
      <c r="F296" s="192" t="s">
        <v>2475</v>
      </c>
      <c r="H296" s="193">
        <v>50.393999999999998</v>
      </c>
      <c r="I296" s="194"/>
      <c r="L296" s="190"/>
      <c r="M296" s="195"/>
      <c r="N296" s="196"/>
      <c r="O296" s="196"/>
      <c r="P296" s="196"/>
      <c r="Q296" s="196"/>
      <c r="R296" s="196"/>
      <c r="S296" s="196"/>
      <c r="T296" s="197"/>
      <c r="AT296" s="191" t="s">
        <v>179</v>
      </c>
      <c r="AU296" s="191" t="s">
        <v>86</v>
      </c>
      <c r="AV296" s="14" t="s">
        <v>86</v>
      </c>
      <c r="AW296" s="14" t="s">
        <v>32</v>
      </c>
      <c r="AX296" s="14" t="s">
        <v>77</v>
      </c>
      <c r="AY296" s="191" t="s">
        <v>170</v>
      </c>
    </row>
    <row r="297" spans="1:65" s="16" customFormat="1" ht="10.199999999999999">
      <c r="B297" s="217"/>
      <c r="D297" s="183" t="s">
        <v>179</v>
      </c>
      <c r="E297" s="218" t="s">
        <v>1</v>
      </c>
      <c r="F297" s="219" t="s">
        <v>221</v>
      </c>
      <c r="H297" s="220">
        <v>466.50099999999998</v>
      </c>
      <c r="I297" s="221"/>
      <c r="L297" s="217"/>
      <c r="M297" s="222"/>
      <c r="N297" s="223"/>
      <c r="O297" s="223"/>
      <c r="P297" s="223"/>
      <c r="Q297" s="223"/>
      <c r="R297" s="223"/>
      <c r="S297" s="223"/>
      <c r="T297" s="224"/>
      <c r="AT297" s="218" t="s">
        <v>179</v>
      </c>
      <c r="AU297" s="218" t="s">
        <v>86</v>
      </c>
      <c r="AV297" s="16" t="s">
        <v>171</v>
      </c>
      <c r="AW297" s="16" t="s">
        <v>32</v>
      </c>
      <c r="AX297" s="16" t="s">
        <v>77</v>
      </c>
      <c r="AY297" s="218" t="s">
        <v>170</v>
      </c>
    </row>
    <row r="298" spans="1:65" s="13" customFormat="1" ht="10.199999999999999">
      <c r="B298" s="182"/>
      <c r="D298" s="183" t="s">
        <v>179</v>
      </c>
      <c r="E298" s="184" t="s">
        <v>1</v>
      </c>
      <c r="F298" s="185" t="s">
        <v>2476</v>
      </c>
      <c r="H298" s="184" t="s">
        <v>1</v>
      </c>
      <c r="I298" s="186"/>
      <c r="L298" s="182"/>
      <c r="M298" s="187"/>
      <c r="N298" s="188"/>
      <c r="O298" s="188"/>
      <c r="P298" s="188"/>
      <c r="Q298" s="188"/>
      <c r="R298" s="188"/>
      <c r="S298" s="188"/>
      <c r="T298" s="189"/>
      <c r="AT298" s="184" t="s">
        <v>179</v>
      </c>
      <c r="AU298" s="184" t="s">
        <v>86</v>
      </c>
      <c r="AV298" s="13" t="s">
        <v>84</v>
      </c>
      <c r="AW298" s="13" t="s">
        <v>32</v>
      </c>
      <c r="AX298" s="13" t="s">
        <v>77</v>
      </c>
      <c r="AY298" s="184" t="s">
        <v>170</v>
      </c>
    </row>
    <row r="299" spans="1:65" s="14" customFormat="1" ht="10.199999999999999">
      <c r="B299" s="190"/>
      <c r="D299" s="183" t="s">
        <v>179</v>
      </c>
      <c r="E299" s="191" t="s">
        <v>1</v>
      </c>
      <c r="F299" s="192" t="s">
        <v>2477</v>
      </c>
      <c r="H299" s="193">
        <v>27.6</v>
      </c>
      <c r="I299" s="194"/>
      <c r="L299" s="190"/>
      <c r="M299" s="195"/>
      <c r="N299" s="196"/>
      <c r="O299" s="196"/>
      <c r="P299" s="196"/>
      <c r="Q299" s="196"/>
      <c r="R299" s="196"/>
      <c r="S299" s="196"/>
      <c r="T299" s="197"/>
      <c r="AT299" s="191" t="s">
        <v>179</v>
      </c>
      <c r="AU299" s="191" t="s">
        <v>86</v>
      </c>
      <c r="AV299" s="14" t="s">
        <v>86</v>
      </c>
      <c r="AW299" s="14" t="s">
        <v>32</v>
      </c>
      <c r="AX299" s="14" t="s">
        <v>77</v>
      </c>
      <c r="AY299" s="191" t="s">
        <v>170</v>
      </c>
    </row>
    <row r="300" spans="1:65" s="15" customFormat="1" ht="10.199999999999999">
      <c r="B300" s="198"/>
      <c r="D300" s="183" t="s">
        <v>179</v>
      </c>
      <c r="E300" s="199" t="s">
        <v>1</v>
      </c>
      <c r="F300" s="200" t="s">
        <v>198</v>
      </c>
      <c r="H300" s="201">
        <v>494.101</v>
      </c>
      <c r="I300" s="202"/>
      <c r="L300" s="198"/>
      <c r="M300" s="203"/>
      <c r="N300" s="204"/>
      <c r="O300" s="204"/>
      <c r="P300" s="204"/>
      <c r="Q300" s="204"/>
      <c r="R300" s="204"/>
      <c r="S300" s="204"/>
      <c r="T300" s="205"/>
      <c r="AT300" s="199" t="s">
        <v>179</v>
      </c>
      <c r="AU300" s="199" t="s">
        <v>86</v>
      </c>
      <c r="AV300" s="15" t="s">
        <v>177</v>
      </c>
      <c r="AW300" s="15" t="s">
        <v>32</v>
      </c>
      <c r="AX300" s="15" t="s">
        <v>84</v>
      </c>
      <c r="AY300" s="199" t="s">
        <v>170</v>
      </c>
    </row>
    <row r="301" spans="1:65" s="2" customFormat="1" ht="21.75" customHeight="1">
      <c r="A301" s="33"/>
      <c r="B301" s="167"/>
      <c r="C301" s="206" t="s">
        <v>529</v>
      </c>
      <c r="D301" s="206" t="s">
        <v>199</v>
      </c>
      <c r="E301" s="207" t="s">
        <v>2478</v>
      </c>
      <c r="F301" s="208" t="s">
        <v>2479</v>
      </c>
      <c r="G301" s="209" t="s">
        <v>184</v>
      </c>
      <c r="H301" s="210">
        <v>568.21600000000001</v>
      </c>
      <c r="I301" s="211"/>
      <c r="J301" s="212">
        <f>ROUND(I301*H301,2)</f>
        <v>0</v>
      </c>
      <c r="K301" s="213"/>
      <c r="L301" s="214"/>
      <c r="M301" s="215" t="s">
        <v>1</v>
      </c>
      <c r="N301" s="216" t="s">
        <v>42</v>
      </c>
      <c r="O301" s="59"/>
      <c r="P301" s="178">
        <f>O301*H301</f>
        <v>0</v>
      </c>
      <c r="Q301" s="178">
        <v>2.5400000000000002E-3</v>
      </c>
      <c r="R301" s="178">
        <f>Q301*H301</f>
        <v>1.4432686400000001</v>
      </c>
      <c r="S301" s="178">
        <v>0</v>
      </c>
      <c r="T301" s="179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0" t="s">
        <v>355</v>
      </c>
      <c r="AT301" s="180" t="s">
        <v>199</v>
      </c>
      <c r="AU301" s="180" t="s">
        <v>86</v>
      </c>
      <c r="AY301" s="18" t="s">
        <v>170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18" t="s">
        <v>84</v>
      </c>
      <c r="BK301" s="181">
        <f>ROUND(I301*H301,2)</f>
        <v>0</v>
      </c>
      <c r="BL301" s="18" t="s">
        <v>273</v>
      </c>
      <c r="BM301" s="180" t="s">
        <v>2480</v>
      </c>
    </row>
    <row r="302" spans="1:65" s="14" customFormat="1" ht="10.199999999999999">
      <c r="B302" s="190"/>
      <c r="D302" s="183" t="s">
        <v>179</v>
      </c>
      <c r="F302" s="192" t="s">
        <v>2481</v>
      </c>
      <c r="H302" s="193">
        <v>568.21600000000001</v>
      </c>
      <c r="I302" s="194"/>
      <c r="L302" s="190"/>
      <c r="M302" s="195"/>
      <c r="N302" s="196"/>
      <c r="O302" s="196"/>
      <c r="P302" s="196"/>
      <c r="Q302" s="196"/>
      <c r="R302" s="196"/>
      <c r="S302" s="196"/>
      <c r="T302" s="197"/>
      <c r="AT302" s="191" t="s">
        <v>179</v>
      </c>
      <c r="AU302" s="191" t="s">
        <v>86</v>
      </c>
      <c r="AV302" s="14" t="s">
        <v>86</v>
      </c>
      <c r="AW302" s="14" t="s">
        <v>3</v>
      </c>
      <c r="AX302" s="14" t="s">
        <v>84</v>
      </c>
      <c r="AY302" s="191" t="s">
        <v>170</v>
      </c>
    </row>
    <row r="303" spans="1:65" s="2" customFormat="1" ht="21.75" customHeight="1">
      <c r="A303" s="33"/>
      <c r="B303" s="167"/>
      <c r="C303" s="168" t="s">
        <v>535</v>
      </c>
      <c r="D303" s="168" t="s">
        <v>173</v>
      </c>
      <c r="E303" s="169" t="s">
        <v>2482</v>
      </c>
      <c r="F303" s="170" t="s">
        <v>2483</v>
      </c>
      <c r="G303" s="171" t="s">
        <v>184</v>
      </c>
      <c r="H303" s="172">
        <v>466.50099999999998</v>
      </c>
      <c r="I303" s="173"/>
      <c r="J303" s="174">
        <f>ROUND(I303*H303,2)</f>
        <v>0</v>
      </c>
      <c r="K303" s="175"/>
      <c r="L303" s="34"/>
      <c r="M303" s="176" t="s">
        <v>1</v>
      </c>
      <c r="N303" s="177" t="s">
        <v>42</v>
      </c>
      <c r="O303" s="59"/>
      <c r="P303" s="178">
        <f>O303*H303</f>
        <v>0</v>
      </c>
      <c r="Q303" s="178">
        <v>0</v>
      </c>
      <c r="R303" s="178">
        <f>Q303*H303</f>
        <v>0</v>
      </c>
      <c r="S303" s="178">
        <v>0</v>
      </c>
      <c r="T303" s="179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80" t="s">
        <v>273</v>
      </c>
      <c r="AT303" s="180" t="s">
        <v>173</v>
      </c>
      <c r="AU303" s="180" t="s">
        <v>86</v>
      </c>
      <c r="AY303" s="18" t="s">
        <v>170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18" t="s">
        <v>84</v>
      </c>
      <c r="BK303" s="181">
        <f>ROUND(I303*H303,2)</f>
        <v>0</v>
      </c>
      <c r="BL303" s="18" t="s">
        <v>273</v>
      </c>
      <c r="BM303" s="180" t="s">
        <v>2484</v>
      </c>
    </row>
    <row r="304" spans="1:65" s="2" customFormat="1" ht="16.5" customHeight="1">
      <c r="A304" s="33"/>
      <c r="B304" s="167"/>
      <c r="C304" s="206" t="s">
        <v>539</v>
      </c>
      <c r="D304" s="206" t="s">
        <v>199</v>
      </c>
      <c r="E304" s="207" t="s">
        <v>2485</v>
      </c>
      <c r="F304" s="208" t="s">
        <v>2486</v>
      </c>
      <c r="G304" s="209" t="s">
        <v>184</v>
      </c>
      <c r="H304" s="210">
        <v>536.476</v>
      </c>
      <c r="I304" s="211"/>
      <c r="J304" s="212">
        <f>ROUND(I304*H304,2)</f>
        <v>0</v>
      </c>
      <c r="K304" s="213"/>
      <c r="L304" s="214"/>
      <c r="M304" s="215" t="s">
        <v>1</v>
      </c>
      <c r="N304" s="216" t="s">
        <v>42</v>
      </c>
      <c r="O304" s="59"/>
      <c r="P304" s="178">
        <f>O304*H304</f>
        <v>0</v>
      </c>
      <c r="Q304" s="178">
        <v>2.7999999999999998E-4</v>
      </c>
      <c r="R304" s="178">
        <f>Q304*H304</f>
        <v>0.15021327999999998</v>
      </c>
      <c r="S304" s="178">
        <v>0</v>
      </c>
      <c r="T304" s="179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0" t="s">
        <v>355</v>
      </c>
      <c r="AT304" s="180" t="s">
        <v>199</v>
      </c>
      <c r="AU304" s="180" t="s">
        <v>86</v>
      </c>
      <c r="AY304" s="18" t="s">
        <v>170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18" t="s">
        <v>84</v>
      </c>
      <c r="BK304" s="181">
        <f>ROUND(I304*H304,2)</f>
        <v>0</v>
      </c>
      <c r="BL304" s="18" t="s">
        <v>273</v>
      </c>
      <c r="BM304" s="180" t="s">
        <v>2487</v>
      </c>
    </row>
    <row r="305" spans="1:65" s="14" customFormat="1" ht="10.199999999999999">
      <c r="B305" s="190"/>
      <c r="D305" s="183" t="s">
        <v>179</v>
      </c>
      <c r="F305" s="192" t="s">
        <v>2488</v>
      </c>
      <c r="H305" s="193">
        <v>536.476</v>
      </c>
      <c r="I305" s="194"/>
      <c r="L305" s="190"/>
      <c r="M305" s="195"/>
      <c r="N305" s="196"/>
      <c r="O305" s="196"/>
      <c r="P305" s="196"/>
      <c r="Q305" s="196"/>
      <c r="R305" s="196"/>
      <c r="S305" s="196"/>
      <c r="T305" s="197"/>
      <c r="AT305" s="191" t="s">
        <v>179</v>
      </c>
      <c r="AU305" s="191" t="s">
        <v>86</v>
      </c>
      <c r="AV305" s="14" t="s">
        <v>86</v>
      </c>
      <c r="AW305" s="14" t="s">
        <v>3</v>
      </c>
      <c r="AX305" s="14" t="s">
        <v>84</v>
      </c>
      <c r="AY305" s="191" t="s">
        <v>170</v>
      </c>
    </row>
    <row r="306" spans="1:65" s="2" customFormat="1" ht="21.75" customHeight="1">
      <c r="A306" s="33"/>
      <c r="B306" s="167"/>
      <c r="C306" s="168" t="s">
        <v>545</v>
      </c>
      <c r="D306" s="168" t="s">
        <v>173</v>
      </c>
      <c r="E306" s="169" t="s">
        <v>2489</v>
      </c>
      <c r="F306" s="170" t="s">
        <v>2490</v>
      </c>
      <c r="G306" s="171" t="s">
        <v>190</v>
      </c>
      <c r="H306" s="172">
        <v>2.2999999999999998</v>
      </c>
      <c r="I306" s="173"/>
      <c r="J306" s="174">
        <f>ROUND(I306*H306,2)</f>
        <v>0</v>
      </c>
      <c r="K306" s="175"/>
      <c r="L306" s="34"/>
      <c r="M306" s="176" t="s">
        <v>1</v>
      </c>
      <c r="N306" s="177" t="s">
        <v>42</v>
      </c>
      <c r="O306" s="59"/>
      <c r="P306" s="178">
        <f>O306*H306</f>
        <v>0</v>
      </c>
      <c r="Q306" s="178">
        <v>0</v>
      </c>
      <c r="R306" s="178">
        <f>Q306*H306</f>
        <v>0</v>
      </c>
      <c r="S306" s="178">
        <v>0</v>
      </c>
      <c r="T306" s="179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0" t="s">
        <v>273</v>
      </c>
      <c r="AT306" s="180" t="s">
        <v>173</v>
      </c>
      <c r="AU306" s="180" t="s">
        <v>86</v>
      </c>
      <c r="AY306" s="18" t="s">
        <v>170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18" t="s">
        <v>84</v>
      </c>
      <c r="BK306" s="181">
        <f>ROUND(I306*H306,2)</f>
        <v>0</v>
      </c>
      <c r="BL306" s="18" t="s">
        <v>273</v>
      </c>
      <c r="BM306" s="180" t="s">
        <v>2491</v>
      </c>
    </row>
    <row r="307" spans="1:65" s="12" customFormat="1" ht="22.8" customHeight="1">
      <c r="B307" s="154"/>
      <c r="D307" s="155" t="s">
        <v>76</v>
      </c>
      <c r="E307" s="165" t="s">
        <v>1073</v>
      </c>
      <c r="F307" s="165" t="s">
        <v>1074</v>
      </c>
      <c r="I307" s="157"/>
      <c r="J307" s="166">
        <f>BK307</f>
        <v>0</v>
      </c>
      <c r="L307" s="154"/>
      <c r="M307" s="159"/>
      <c r="N307" s="160"/>
      <c r="O307" s="160"/>
      <c r="P307" s="161">
        <f>SUM(P308:P330)</f>
        <v>0</v>
      </c>
      <c r="Q307" s="160"/>
      <c r="R307" s="161">
        <f>SUM(R308:R330)</f>
        <v>5.8022457099999993</v>
      </c>
      <c r="S307" s="160"/>
      <c r="T307" s="162">
        <f>SUM(T308:T330)</f>
        <v>0</v>
      </c>
      <c r="AR307" s="155" t="s">
        <v>86</v>
      </c>
      <c r="AT307" s="163" t="s">
        <v>76</v>
      </c>
      <c r="AU307" s="163" t="s">
        <v>84</v>
      </c>
      <c r="AY307" s="155" t="s">
        <v>170</v>
      </c>
      <c r="BK307" s="164">
        <f>SUM(BK308:BK330)</f>
        <v>0</v>
      </c>
    </row>
    <row r="308" spans="1:65" s="2" customFormat="1" ht="21.75" customHeight="1">
      <c r="A308" s="33"/>
      <c r="B308" s="167"/>
      <c r="C308" s="168" t="s">
        <v>551</v>
      </c>
      <c r="D308" s="168" t="s">
        <v>173</v>
      </c>
      <c r="E308" s="169" t="s">
        <v>2492</v>
      </c>
      <c r="F308" s="170" t="s">
        <v>2493</v>
      </c>
      <c r="G308" s="171" t="s">
        <v>184</v>
      </c>
      <c r="H308" s="172">
        <v>741.58799999999997</v>
      </c>
      <c r="I308" s="173"/>
      <c r="J308" s="174">
        <f>ROUND(I308*H308,2)</f>
        <v>0</v>
      </c>
      <c r="K308" s="175"/>
      <c r="L308" s="34"/>
      <c r="M308" s="176" t="s">
        <v>1</v>
      </c>
      <c r="N308" s="177" t="s">
        <v>42</v>
      </c>
      <c r="O308" s="59"/>
      <c r="P308" s="178">
        <f>O308*H308</f>
        <v>0</v>
      </c>
      <c r="Q308" s="178">
        <v>2.9999999999999997E-4</v>
      </c>
      <c r="R308" s="178">
        <f>Q308*H308</f>
        <v>0.22247639999999996</v>
      </c>
      <c r="S308" s="178">
        <v>0</v>
      </c>
      <c r="T308" s="179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0" t="s">
        <v>273</v>
      </c>
      <c r="AT308" s="180" t="s">
        <v>173</v>
      </c>
      <c r="AU308" s="180" t="s">
        <v>86</v>
      </c>
      <c r="AY308" s="18" t="s">
        <v>170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18" t="s">
        <v>84</v>
      </c>
      <c r="BK308" s="181">
        <f>ROUND(I308*H308,2)</f>
        <v>0</v>
      </c>
      <c r="BL308" s="18" t="s">
        <v>273</v>
      </c>
      <c r="BM308" s="180" t="s">
        <v>2494</v>
      </c>
    </row>
    <row r="309" spans="1:65" s="14" customFormat="1" ht="10.199999999999999">
      <c r="B309" s="190"/>
      <c r="D309" s="183" t="s">
        <v>179</v>
      </c>
      <c r="E309" s="191" t="s">
        <v>1</v>
      </c>
      <c r="F309" s="192" t="s">
        <v>2495</v>
      </c>
      <c r="H309" s="193">
        <v>370.79399999999998</v>
      </c>
      <c r="I309" s="194"/>
      <c r="L309" s="190"/>
      <c r="M309" s="195"/>
      <c r="N309" s="196"/>
      <c r="O309" s="196"/>
      <c r="P309" s="196"/>
      <c r="Q309" s="196"/>
      <c r="R309" s="196"/>
      <c r="S309" s="196"/>
      <c r="T309" s="197"/>
      <c r="AT309" s="191" t="s">
        <v>179</v>
      </c>
      <c r="AU309" s="191" t="s">
        <v>86</v>
      </c>
      <c r="AV309" s="14" t="s">
        <v>86</v>
      </c>
      <c r="AW309" s="14" t="s">
        <v>32</v>
      </c>
      <c r="AX309" s="14" t="s">
        <v>77</v>
      </c>
      <c r="AY309" s="191" t="s">
        <v>170</v>
      </c>
    </row>
    <row r="310" spans="1:65" s="14" customFormat="1" ht="10.199999999999999">
      <c r="B310" s="190"/>
      <c r="D310" s="183" t="s">
        <v>179</v>
      </c>
      <c r="E310" s="191" t="s">
        <v>1</v>
      </c>
      <c r="F310" s="192" t="s">
        <v>2496</v>
      </c>
      <c r="H310" s="193">
        <v>370.79399999999998</v>
      </c>
      <c r="I310" s="194"/>
      <c r="L310" s="190"/>
      <c r="M310" s="195"/>
      <c r="N310" s="196"/>
      <c r="O310" s="196"/>
      <c r="P310" s="196"/>
      <c r="Q310" s="196"/>
      <c r="R310" s="196"/>
      <c r="S310" s="196"/>
      <c r="T310" s="197"/>
      <c r="AT310" s="191" t="s">
        <v>179</v>
      </c>
      <c r="AU310" s="191" t="s">
        <v>86</v>
      </c>
      <c r="AV310" s="14" t="s">
        <v>86</v>
      </c>
      <c r="AW310" s="14" t="s">
        <v>32</v>
      </c>
      <c r="AX310" s="14" t="s">
        <v>77</v>
      </c>
      <c r="AY310" s="191" t="s">
        <v>170</v>
      </c>
    </row>
    <row r="311" spans="1:65" s="15" customFormat="1" ht="10.199999999999999">
      <c r="B311" s="198"/>
      <c r="D311" s="183" t="s">
        <v>179</v>
      </c>
      <c r="E311" s="199" t="s">
        <v>1</v>
      </c>
      <c r="F311" s="200" t="s">
        <v>198</v>
      </c>
      <c r="H311" s="201">
        <v>741.58799999999997</v>
      </c>
      <c r="I311" s="202"/>
      <c r="L311" s="198"/>
      <c r="M311" s="203"/>
      <c r="N311" s="204"/>
      <c r="O311" s="204"/>
      <c r="P311" s="204"/>
      <c r="Q311" s="204"/>
      <c r="R311" s="204"/>
      <c r="S311" s="204"/>
      <c r="T311" s="205"/>
      <c r="AT311" s="199" t="s">
        <v>179</v>
      </c>
      <c r="AU311" s="199" t="s">
        <v>86</v>
      </c>
      <c r="AV311" s="15" t="s">
        <v>177</v>
      </c>
      <c r="AW311" s="15" t="s">
        <v>32</v>
      </c>
      <c r="AX311" s="15" t="s">
        <v>84</v>
      </c>
      <c r="AY311" s="199" t="s">
        <v>170</v>
      </c>
    </row>
    <row r="312" spans="1:65" s="2" customFormat="1" ht="16.5" customHeight="1">
      <c r="A312" s="33"/>
      <c r="B312" s="167"/>
      <c r="C312" s="206" t="s">
        <v>556</v>
      </c>
      <c r="D312" s="206" t="s">
        <v>199</v>
      </c>
      <c r="E312" s="207" t="s">
        <v>2497</v>
      </c>
      <c r="F312" s="208" t="s">
        <v>2498</v>
      </c>
      <c r="G312" s="209" t="s">
        <v>184</v>
      </c>
      <c r="H312" s="210">
        <v>378.21</v>
      </c>
      <c r="I312" s="211"/>
      <c r="J312" s="212">
        <f>ROUND(I312*H312,2)</f>
        <v>0</v>
      </c>
      <c r="K312" s="213"/>
      <c r="L312" s="214"/>
      <c r="M312" s="215" t="s">
        <v>1</v>
      </c>
      <c r="N312" s="216" t="s">
        <v>42</v>
      </c>
      <c r="O312" s="59"/>
      <c r="P312" s="178">
        <f>O312*H312</f>
        <v>0</v>
      </c>
      <c r="Q312" s="178">
        <v>2.4299999999999999E-3</v>
      </c>
      <c r="R312" s="178">
        <f>Q312*H312</f>
        <v>0.91905029999999988</v>
      </c>
      <c r="S312" s="178">
        <v>0</v>
      </c>
      <c r="T312" s="179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0" t="s">
        <v>355</v>
      </c>
      <c r="AT312" s="180" t="s">
        <v>199</v>
      </c>
      <c r="AU312" s="180" t="s">
        <v>86</v>
      </c>
      <c r="AY312" s="18" t="s">
        <v>170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18" t="s">
        <v>84</v>
      </c>
      <c r="BK312" s="181">
        <f>ROUND(I312*H312,2)</f>
        <v>0</v>
      </c>
      <c r="BL312" s="18" t="s">
        <v>273</v>
      </c>
      <c r="BM312" s="180" t="s">
        <v>2499</v>
      </c>
    </row>
    <row r="313" spans="1:65" s="14" customFormat="1" ht="10.199999999999999">
      <c r="B313" s="190"/>
      <c r="D313" s="183" t="s">
        <v>179</v>
      </c>
      <c r="F313" s="192" t="s">
        <v>2500</v>
      </c>
      <c r="H313" s="193">
        <v>378.21</v>
      </c>
      <c r="I313" s="194"/>
      <c r="L313" s="190"/>
      <c r="M313" s="195"/>
      <c r="N313" s="196"/>
      <c r="O313" s="196"/>
      <c r="P313" s="196"/>
      <c r="Q313" s="196"/>
      <c r="R313" s="196"/>
      <c r="S313" s="196"/>
      <c r="T313" s="197"/>
      <c r="AT313" s="191" t="s">
        <v>179</v>
      </c>
      <c r="AU313" s="191" t="s">
        <v>86</v>
      </c>
      <c r="AV313" s="14" t="s">
        <v>86</v>
      </c>
      <c r="AW313" s="14" t="s">
        <v>3</v>
      </c>
      <c r="AX313" s="14" t="s">
        <v>84</v>
      </c>
      <c r="AY313" s="191" t="s">
        <v>170</v>
      </c>
    </row>
    <row r="314" spans="1:65" s="2" customFormat="1" ht="16.5" customHeight="1">
      <c r="A314" s="33"/>
      <c r="B314" s="167"/>
      <c r="C314" s="206" t="s">
        <v>560</v>
      </c>
      <c r="D314" s="206" t="s">
        <v>199</v>
      </c>
      <c r="E314" s="207" t="s">
        <v>2501</v>
      </c>
      <c r="F314" s="208" t="s">
        <v>2502</v>
      </c>
      <c r="G314" s="209" t="s">
        <v>184</v>
      </c>
      <c r="H314" s="210">
        <v>378.21</v>
      </c>
      <c r="I314" s="211"/>
      <c r="J314" s="212">
        <f>ROUND(I314*H314,2)</f>
        <v>0</v>
      </c>
      <c r="K314" s="213"/>
      <c r="L314" s="214"/>
      <c r="M314" s="215" t="s">
        <v>1</v>
      </c>
      <c r="N314" s="216" t="s">
        <v>42</v>
      </c>
      <c r="O314" s="59"/>
      <c r="P314" s="178">
        <f>O314*H314</f>
        <v>0</v>
      </c>
      <c r="Q314" s="178">
        <v>6.0800000000000003E-3</v>
      </c>
      <c r="R314" s="178">
        <f>Q314*H314</f>
        <v>2.2995168000000001</v>
      </c>
      <c r="S314" s="178">
        <v>0</v>
      </c>
      <c r="T314" s="179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80" t="s">
        <v>355</v>
      </c>
      <c r="AT314" s="180" t="s">
        <v>199</v>
      </c>
      <c r="AU314" s="180" t="s">
        <v>86</v>
      </c>
      <c r="AY314" s="18" t="s">
        <v>170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18" t="s">
        <v>84</v>
      </c>
      <c r="BK314" s="181">
        <f>ROUND(I314*H314,2)</f>
        <v>0</v>
      </c>
      <c r="BL314" s="18" t="s">
        <v>273</v>
      </c>
      <c r="BM314" s="180" t="s">
        <v>2503</v>
      </c>
    </row>
    <row r="315" spans="1:65" s="14" customFormat="1" ht="10.199999999999999">
      <c r="B315" s="190"/>
      <c r="D315" s="183" t="s">
        <v>179</v>
      </c>
      <c r="F315" s="192" t="s">
        <v>2500</v>
      </c>
      <c r="H315" s="193">
        <v>378.21</v>
      </c>
      <c r="I315" s="194"/>
      <c r="L315" s="190"/>
      <c r="M315" s="195"/>
      <c r="N315" s="196"/>
      <c r="O315" s="196"/>
      <c r="P315" s="196"/>
      <c r="Q315" s="196"/>
      <c r="R315" s="196"/>
      <c r="S315" s="196"/>
      <c r="T315" s="197"/>
      <c r="AT315" s="191" t="s">
        <v>179</v>
      </c>
      <c r="AU315" s="191" t="s">
        <v>86</v>
      </c>
      <c r="AV315" s="14" t="s">
        <v>86</v>
      </c>
      <c r="AW315" s="14" t="s">
        <v>3</v>
      </c>
      <c r="AX315" s="14" t="s">
        <v>84</v>
      </c>
      <c r="AY315" s="191" t="s">
        <v>170</v>
      </c>
    </row>
    <row r="316" spans="1:65" s="2" customFormat="1" ht="21.75" customHeight="1">
      <c r="A316" s="33"/>
      <c r="B316" s="167"/>
      <c r="C316" s="168" t="s">
        <v>564</v>
      </c>
      <c r="D316" s="168" t="s">
        <v>173</v>
      </c>
      <c r="E316" s="169" t="s">
        <v>2504</v>
      </c>
      <c r="F316" s="170" t="s">
        <v>2505</v>
      </c>
      <c r="G316" s="171" t="s">
        <v>184</v>
      </c>
      <c r="H316" s="172">
        <v>342</v>
      </c>
      <c r="I316" s="173"/>
      <c r="J316" s="174">
        <f>ROUND(I316*H316,2)</f>
        <v>0</v>
      </c>
      <c r="K316" s="175"/>
      <c r="L316" s="34"/>
      <c r="M316" s="176" t="s">
        <v>1</v>
      </c>
      <c r="N316" s="177" t="s">
        <v>42</v>
      </c>
      <c r="O316" s="59"/>
      <c r="P316" s="178">
        <f>O316*H316</f>
        <v>0</v>
      </c>
      <c r="Q316" s="178">
        <v>0</v>
      </c>
      <c r="R316" s="178">
        <f>Q316*H316</f>
        <v>0</v>
      </c>
      <c r="S316" s="178">
        <v>0</v>
      </c>
      <c r="T316" s="179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0" t="s">
        <v>273</v>
      </c>
      <c r="AT316" s="180" t="s">
        <v>173</v>
      </c>
      <c r="AU316" s="180" t="s">
        <v>86</v>
      </c>
      <c r="AY316" s="18" t="s">
        <v>170</v>
      </c>
      <c r="BE316" s="181">
        <f>IF(N316="základní",J316,0)</f>
        <v>0</v>
      </c>
      <c r="BF316" s="181">
        <f>IF(N316="snížená",J316,0)</f>
        <v>0</v>
      </c>
      <c r="BG316" s="181">
        <f>IF(N316="zákl. přenesená",J316,0)</f>
        <v>0</v>
      </c>
      <c r="BH316" s="181">
        <f>IF(N316="sníž. přenesená",J316,0)</f>
        <v>0</v>
      </c>
      <c r="BI316" s="181">
        <f>IF(N316="nulová",J316,0)</f>
        <v>0</v>
      </c>
      <c r="BJ316" s="18" t="s">
        <v>84</v>
      </c>
      <c r="BK316" s="181">
        <f>ROUND(I316*H316,2)</f>
        <v>0</v>
      </c>
      <c r="BL316" s="18" t="s">
        <v>273</v>
      </c>
      <c r="BM316" s="180" t="s">
        <v>2506</v>
      </c>
    </row>
    <row r="317" spans="1:65" s="2" customFormat="1" ht="16.5" customHeight="1">
      <c r="A317" s="33"/>
      <c r="B317" s="167"/>
      <c r="C317" s="206" t="s">
        <v>568</v>
      </c>
      <c r="D317" s="206" t="s">
        <v>199</v>
      </c>
      <c r="E317" s="207" t="s">
        <v>2507</v>
      </c>
      <c r="F317" s="208" t="s">
        <v>2508</v>
      </c>
      <c r="G317" s="209" t="s">
        <v>184</v>
      </c>
      <c r="H317" s="210">
        <v>313.69</v>
      </c>
      <c r="I317" s="211"/>
      <c r="J317" s="212">
        <f>ROUND(I317*H317,2)</f>
        <v>0</v>
      </c>
      <c r="K317" s="213"/>
      <c r="L317" s="214"/>
      <c r="M317" s="215" t="s">
        <v>1</v>
      </c>
      <c r="N317" s="216" t="s">
        <v>42</v>
      </c>
      <c r="O317" s="59"/>
      <c r="P317" s="178">
        <f>O317*H317</f>
        <v>0</v>
      </c>
      <c r="Q317" s="178">
        <v>2.5000000000000001E-3</v>
      </c>
      <c r="R317" s="178">
        <f>Q317*H317</f>
        <v>0.78422500000000006</v>
      </c>
      <c r="S317" s="178">
        <v>0</v>
      </c>
      <c r="T317" s="179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80" t="s">
        <v>355</v>
      </c>
      <c r="AT317" s="180" t="s">
        <v>199</v>
      </c>
      <c r="AU317" s="180" t="s">
        <v>86</v>
      </c>
      <c r="AY317" s="18" t="s">
        <v>170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8" t="s">
        <v>84</v>
      </c>
      <c r="BK317" s="181">
        <f>ROUND(I317*H317,2)</f>
        <v>0</v>
      </c>
      <c r="BL317" s="18" t="s">
        <v>273</v>
      </c>
      <c r="BM317" s="180" t="s">
        <v>2509</v>
      </c>
    </row>
    <row r="318" spans="1:65" s="14" customFormat="1" ht="10.199999999999999">
      <c r="B318" s="190"/>
      <c r="D318" s="183" t="s">
        <v>179</v>
      </c>
      <c r="E318" s="191" t="s">
        <v>1</v>
      </c>
      <c r="F318" s="192" t="s">
        <v>2510</v>
      </c>
      <c r="H318" s="193">
        <v>307.53899999999999</v>
      </c>
      <c r="I318" s="194"/>
      <c r="L318" s="190"/>
      <c r="M318" s="195"/>
      <c r="N318" s="196"/>
      <c r="O318" s="196"/>
      <c r="P318" s="196"/>
      <c r="Q318" s="196"/>
      <c r="R318" s="196"/>
      <c r="S318" s="196"/>
      <c r="T318" s="197"/>
      <c r="AT318" s="191" t="s">
        <v>179</v>
      </c>
      <c r="AU318" s="191" t="s">
        <v>86</v>
      </c>
      <c r="AV318" s="14" t="s">
        <v>86</v>
      </c>
      <c r="AW318" s="14" t="s">
        <v>32</v>
      </c>
      <c r="AX318" s="14" t="s">
        <v>84</v>
      </c>
      <c r="AY318" s="191" t="s">
        <v>170</v>
      </c>
    </row>
    <row r="319" spans="1:65" s="14" customFormat="1" ht="10.199999999999999">
      <c r="B319" s="190"/>
      <c r="D319" s="183" t="s">
        <v>179</v>
      </c>
      <c r="F319" s="192" t="s">
        <v>2511</v>
      </c>
      <c r="H319" s="193">
        <v>313.69</v>
      </c>
      <c r="I319" s="194"/>
      <c r="L319" s="190"/>
      <c r="M319" s="195"/>
      <c r="N319" s="196"/>
      <c r="O319" s="196"/>
      <c r="P319" s="196"/>
      <c r="Q319" s="196"/>
      <c r="R319" s="196"/>
      <c r="S319" s="196"/>
      <c r="T319" s="197"/>
      <c r="AT319" s="191" t="s">
        <v>179</v>
      </c>
      <c r="AU319" s="191" t="s">
        <v>86</v>
      </c>
      <c r="AV319" s="14" t="s">
        <v>86</v>
      </c>
      <c r="AW319" s="14" t="s">
        <v>3</v>
      </c>
      <c r="AX319" s="14" t="s">
        <v>84</v>
      </c>
      <c r="AY319" s="191" t="s">
        <v>170</v>
      </c>
    </row>
    <row r="320" spans="1:65" s="2" customFormat="1" ht="16.5" customHeight="1">
      <c r="A320" s="33"/>
      <c r="B320" s="167"/>
      <c r="C320" s="206" t="s">
        <v>572</v>
      </c>
      <c r="D320" s="206" t="s">
        <v>199</v>
      </c>
      <c r="E320" s="207" t="s">
        <v>2512</v>
      </c>
      <c r="F320" s="208" t="s">
        <v>2513</v>
      </c>
      <c r="G320" s="209" t="s">
        <v>184</v>
      </c>
      <c r="H320" s="210">
        <v>34.460999999999999</v>
      </c>
      <c r="I320" s="211"/>
      <c r="J320" s="212">
        <f>ROUND(I320*H320,2)</f>
        <v>0</v>
      </c>
      <c r="K320" s="213"/>
      <c r="L320" s="214"/>
      <c r="M320" s="215" t="s">
        <v>1</v>
      </c>
      <c r="N320" s="216" t="s">
        <v>42</v>
      </c>
      <c r="O320" s="59"/>
      <c r="P320" s="178">
        <f>O320*H320</f>
        <v>0</v>
      </c>
      <c r="Q320" s="178">
        <v>6.0999999999999997E-4</v>
      </c>
      <c r="R320" s="178">
        <f>Q320*H320</f>
        <v>2.1021209999999999E-2</v>
      </c>
      <c r="S320" s="178">
        <v>0</v>
      </c>
      <c r="T320" s="179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80" t="s">
        <v>355</v>
      </c>
      <c r="AT320" s="180" t="s">
        <v>199</v>
      </c>
      <c r="AU320" s="180" t="s">
        <v>86</v>
      </c>
      <c r="AY320" s="18" t="s">
        <v>170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18" t="s">
        <v>84</v>
      </c>
      <c r="BK320" s="181">
        <f>ROUND(I320*H320,2)</f>
        <v>0</v>
      </c>
      <c r="BL320" s="18" t="s">
        <v>273</v>
      </c>
      <c r="BM320" s="180" t="s">
        <v>2514</v>
      </c>
    </row>
    <row r="321" spans="1:65" s="13" customFormat="1" ht="10.199999999999999">
      <c r="B321" s="182"/>
      <c r="D321" s="183" t="s">
        <v>179</v>
      </c>
      <c r="E321" s="184" t="s">
        <v>1</v>
      </c>
      <c r="F321" s="185" t="s">
        <v>2515</v>
      </c>
      <c r="H321" s="184" t="s">
        <v>1</v>
      </c>
      <c r="I321" s="186"/>
      <c r="L321" s="182"/>
      <c r="M321" s="187"/>
      <c r="N321" s="188"/>
      <c r="O321" s="188"/>
      <c r="P321" s="188"/>
      <c r="Q321" s="188"/>
      <c r="R321" s="188"/>
      <c r="S321" s="188"/>
      <c r="T321" s="189"/>
      <c r="AT321" s="184" t="s">
        <v>179</v>
      </c>
      <c r="AU321" s="184" t="s">
        <v>86</v>
      </c>
      <c r="AV321" s="13" t="s">
        <v>84</v>
      </c>
      <c r="AW321" s="13" t="s">
        <v>32</v>
      </c>
      <c r="AX321" s="13" t="s">
        <v>77</v>
      </c>
      <c r="AY321" s="184" t="s">
        <v>170</v>
      </c>
    </row>
    <row r="322" spans="1:65" s="14" customFormat="1" ht="10.199999999999999">
      <c r="B322" s="190"/>
      <c r="D322" s="183" t="s">
        <v>179</v>
      </c>
      <c r="E322" s="191" t="s">
        <v>1</v>
      </c>
      <c r="F322" s="192" t="s">
        <v>2516</v>
      </c>
      <c r="H322" s="193">
        <v>34.460999999999999</v>
      </c>
      <c r="I322" s="194"/>
      <c r="L322" s="190"/>
      <c r="M322" s="195"/>
      <c r="N322" s="196"/>
      <c r="O322" s="196"/>
      <c r="P322" s="196"/>
      <c r="Q322" s="196"/>
      <c r="R322" s="196"/>
      <c r="S322" s="196"/>
      <c r="T322" s="197"/>
      <c r="AT322" s="191" t="s">
        <v>179</v>
      </c>
      <c r="AU322" s="191" t="s">
        <v>86</v>
      </c>
      <c r="AV322" s="14" t="s">
        <v>86</v>
      </c>
      <c r="AW322" s="14" t="s">
        <v>32</v>
      </c>
      <c r="AX322" s="14" t="s">
        <v>84</v>
      </c>
      <c r="AY322" s="191" t="s">
        <v>170</v>
      </c>
    </row>
    <row r="323" spans="1:65" s="2" customFormat="1" ht="21.75" customHeight="1">
      <c r="A323" s="33"/>
      <c r="B323" s="167"/>
      <c r="C323" s="168" t="s">
        <v>576</v>
      </c>
      <c r="D323" s="168" t="s">
        <v>173</v>
      </c>
      <c r="E323" s="169" t="s">
        <v>2517</v>
      </c>
      <c r="F323" s="170" t="s">
        <v>2518</v>
      </c>
      <c r="G323" s="171" t="s">
        <v>184</v>
      </c>
      <c r="H323" s="172">
        <v>458.64</v>
      </c>
      <c r="I323" s="173"/>
      <c r="J323" s="174">
        <f>ROUND(I323*H323,2)</f>
        <v>0</v>
      </c>
      <c r="K323" s="175"/>
      <c r="L323" s="34"/>
      <c r="M323" s="176" t="s">
        <v>1</v>
      </c>
      <c r="N323" s="177" t="s">
        <v>42</v>
      </c>
      <c r="O323" s="59"/>
      <c r="P323" s="178">
        <f>O323*H323</f>
        <v>0</v>
      </c>
      <c r="Q323" s="178">
        <v>2.9999999999999997E-4</v>
      </c>
      <c r="R323" s="178">
        <f>Q323*H323</f>
        <v>0.13759199999999999</v>
      </c>
      <c r="S323" s="178">
        <v>0</v>
      </c>
      <c r="T323" s="179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0" t="s">
        <v>273</v>
      </c>
      <c r="AT323" s="180" t="s">
        <v>173</v>
      </c>
      <c r="AU323" s="180" t="s">
        <v>86</v>
      </c>
      <c r="AY323" s="18" t="s">
        <v>170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8" t="s">
        <v>84</v>
      </c>
      <c r="BK323" s="181">
        <f>ROUND(I323*H323,2)</f>
        <v>0</v>
      </c>
      <c r="BL323" s="18" t="s">
        <v>273</v>
      </c>
      <c r="BM323" s="180" t="s">
        <v>2519</v>
      </c>
    </row>
    <row r="324" spans="1:65" s="14" customFormat="1" ht="10.199999999999999">
      <c r="B324" s="190"/>
      <c r="D324" s="183" t="s">
        <v>179</v>
      </c>
      <c r="E324" s="191" t="s">
        <v>1</v>
      </c>
      <c r="F324" s="192" t="s">
        <v>2520</v>
      </c>
      <c r="H324" s="193">
        <v>458.64</v>
      </c>
      <c r="I324" s="194"/>
      <c r="L324" s="190"/>
      <c r="M324" s="195"/>
      <c r="N324" s="196"/>
      <c r="O324" s="196"/>
      <c r="P324" s="196"/>
      <c r="Q324" s="196"/>
      <c r="R324" s="196"/>
      <c r="S324" s="196"/>
      <c r="T324" s="197"/>
      <c r="AT324" s="191" t="s">
        <v>179</v>
      </c>
      <c r="AU324" s="191" t="s">
        <v>86</v>
      </c>
      <c r="AV324" s="14" t="s">
        <v>86</v>
      </c>
      <c r="AW324" s="14" t="s">
        <v>32</v>
      </c>
      <c r="AX324" s="14" t="s">
        <v>84</v>
      </c>
      <c r="AY324" s="191" t="s">
        <v>170</v>
      </c>
    </row>
    <row r="325" spans="1:65" s="2" customFormat="1" ht="16.5" customHeight="1">
      <c r="A325" s="33"/>
      <c r="B325" s="167"/>
      <c r="C325" s="206" t="s">
        <v>580</v>
      </c>
      <c r="D325" s="206" t="s">
        <v>199</v>
      </c>
      <c r="E325" s="207" t="s">
        <v>2521</v>
      </c>
      <c r="F325" s="208" t="s">
        <v>2522</v>
      </c>
      <c r="G325" s="209" t="s">
        <v>184</v>
      </c>
      <c r="H325" s="210">
        <v>481.572</v>
      </c>
      <c r="I325" s="211"/>
      <c r="J325" s="212">
        <f>ROUND(I325*H325,2)</f>
        <v>0</v>
      </c>
      <c r="K325" s="213"/>
      <c r="L325" s="214"/>
      <c r="M325" s="215" t="s">
        <v>1</v>
      </c>
      <c r="N325" s="216" t="s">
        <v>42</v>
      </c>
      <c r="O325" s="59"/>
      <c r="P325" s="178">
        <f>O325*H325</f>
        <v>0</v>
      </c>
      <c r="Q325" s="178">
        <v>2.5000000000000001E-3</v>
      </c>
      <c r="R325" s="178">
        <f>Q325*H325</f>
        <v>1.2039299999999999</v>
      </c>
      <c r="S325" s="178">
        <v>0</v>
      </c>
      <c r="T325" s="179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0" t="s">
        <v>355</v>
      </c>
      <c r="AT325" s="180" t="s">
        <v>199</v>
      </c>
      <c r="AU325" s="180" t="s">
        <v>86</v>
      </c>
      <c r="AY325" s="18" t="s">
        <v>170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18" t="s">
        <v>84</v>
      </c>
      <c r="BK325" s="181">
        <f>ROUND(I325*H325,2)</f>
        <v>0</v>
      </c>
      <c r="BL325" s="18" t="s">
        <v>273</v>
      </c>
      <c r="BM325" s="180" t="s">
        <v>2523</v>
      </c>
    </row>
    <row r="326" spans="1:65" s="14" customFormat="1" ht="10.199999999999999">
      <c r="B326" s="190"/>
      <c r="D326" s="183" t="s">
        <v>179</v>
      </c>
      <c r="F326" s="192" t="s">
        <v>2524</v>
      </c>
      <c r="H326" s="193">
        <v>481.572</v>
      </c>
      <c r="I326" s="194"/>
      <c r="L326" s="190"/>
      <c r="M326" s="195"/>
      <c r="N326" s="196"/>
      <c r="O326" s="196"/>
      <c r="P326" s="196"/>
      <c r="Q326" s="196"/>
      <c r="R326" s="196"/>
      <c r="S326" s="196"/>
      <c r="T326" s="197"/>
      <c r="AT326" s="191" t="s">
        <v>179</v>
      </c>
      <c r="AU326" s="191" t="s">
        <v>86</v>
      </c>
      <c r="AV326" s="14" t="s">
        <v>86</v>
      </c>
      <c r="AW326" s="14" t="s">
        <v>3</v>
      </c>
      <c r="AX326" s="14" t="s">
        <v>84</v>
      </c>
      <c r="AY326" s="191" t="s">
        <v>170</v>
      </c>
    </row>
    <row r="327" spans="1:65" s="2" customFormat="1" ht="21.75" customHeight="1">
      <c r="A327" s="33"/>
      <c r="B327" s="167"/>
      <c r="C327" s="168" t="s">
        <v>584</v>
      </c>
      <c r="D327" s="168" t="s">
        <v>173</v>
      </c>
      <c r="E327" s="169" t="s">
        <v>2525</v>
      </c>
      <c r="F327" s="170" t="s">
        <v>2526</v>
      </c>
      <c r="G327" s="171" t="s">
        <v>184</v>
      </c>
      <c r="H327" s="172">
        <v>342</v>
      </c>
      <c r="I327" s="173"/>
      <c r="J327" s="174">
        <f>ROUND(I327*H327,2)</f>
        <v>0</v>
      </c>
      <c r="K327" s="175"/>
      <c r="L327" s="34"/>
      <c r="M327" s="176" t="s">
        <v>1</v>
      </c>
      <c r="N327" s="177" t="s">
        <v>42</v>
      </c>
      <c r="O327" s="59"/>
      <c r="P327" s="178">
        <f>O327*H327</f>
        <v>0</v>
      </c>
      <c r="Q327" s="178">
        <v>0</v>
      </c>
      <c r="R327" s="178">
        <f>Q327*H327</f>
        <v>0</v>
      </c>
      <c r="S327" s="178">
        <v>0</v>
      </c>
      <c r="T327" s="179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0" t="s">
        <v>273</v>
      </c>
      <c r="AT327" s="180" t="s">
        <v>173</v>
      </c>
      <c r="AU327" s="180" t="s">
        <v>86</v>
      </c>
      <c r="AY327" s="18" t="s">
        <v>170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18" t="s">
        <v>84</v>
      </c>
      <c r="BK327" s="181">
        <f>ROUND(I327*H327,2)</f>
        <v>0</v>
      </c>
      <c r="BL327" s="18" t="s">
        <v>273</v>
      </c>
      <c r="BM327" s="180" t="s">
        <v>2527</v>
      </c>
    </row>
    <row r="328" spans="1:65" s="2" customFormat="1" ht="16.5" customHeight="1">
      <c r="A328" s="33"/>
      <c r="B328" s="167"/>
      <c r="C328" s="206" t="s">
        <v>588</v>
      </c>
      <c r="D328" s="206" t="s">
        <v>199</v>
      </c>
      <c r="E328" s="207" t="s">
        <v>2528</v>
      </c>
      <c r="F328" s="208" t="s">
        <v>2529</v>
      </c>
      <c r="G328" s="209" t="s">
        <v>184</v>
      </c>
      <c r="H328" s="210">
        <v>376.2</v>
      </c>
      <c r="I328" s="211"/>
      <c r="J328" s="212">
        <f>ROUND(I328*H328,2)</f>
        <v>0</v>
      </c>
      <c r="K328" s="213"/>
      <c r="L328" s="214"/>
      <c r="M328" s="215" t="s">
        <v>1</v>
      </c>
      <c r="N328" s="216" t="s">
        <v>42</v>
      </c>
      <c r="O328" s="59"/>
      <c r="P328" s="178">
        <f>O328*H328</f>
        <v>0</v>
      </c>
      <c r="Q328" s="178">
        <v>5.6999999999999998E-4</v>
      </c>
      <c r="R328" s="178">
        <f>Q328*H328</f>
        <v>0.21443399999999999</v>
      </c>
      <c r="S328" s="178">
        <v>0</v>
      </c>
      <c r="T328" s="17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0" t="s">
        <v>355</v>
      </c>
      <c r="AT328" s="180" t="s">
        <v>199</v>
      </c>
      <c r="AU328" s="180" t="s">
        <v>86</v>
      </c>
      <c r="AY328" s="18" t="s">
        <v>170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18" t="s">
        <v>84</v>
      </c>
      <c r="BK328" s="181">
        <f>ROUND(I328*H328,2)</f>
        <v>0</v>
      </c>
      <c r="BL328" s="18" t="s">
        <v>273</v>
      </c>
      <c r="BM328" s="180" t="s">
        <v>2530</v>
      </c>
    </row>
    <row r="329" spans="1:65" s="14" customFormat="1" ht="10.199999999999999">
      <c r="B329" s="190"/>
      <c r="D329" s="183" t="s">
        <v>179</v>
      </c>
      <c r="F329" s="192" t="s">
        <v>2531</v>
      </c>
      <c r="H329" s="193">
        <v>376.2</v>
      </c>
      <c r="I329" s="194"/>
      <c r="L329" s="190"/>
      <c r="M329" s="195"/>
      <c r="N329" s="196"/>
      <c r="O329" s="196"/>
      <c r="P329" s="196"/>
      <c r="Q329" s="196"/>
      <c r="R329" s="196"/>
      <c r="S329" s="196"/>
      <c r="T329" s="197"/>
      <c r="AT329" s="191" t="s">
        <v>179</v>
      </c>
      <c r="AU329" s="191" t="s">
        <v>86</v>
      </c>
      <c r="AV329" s="14" t="s">
        <v>86</v>
      </c>
      <c r="AW329" s="14" t="s">
        <v>3</v>
      </c>
      <c r="AX329" s="14" t="s">
        <v>84</v>
      </c>
      <c r="AY329" s="191" t="s">
        <v>170</v>
      </c>
    </row>
    <row r="330" spans="1:65" s="2" customFormat="1" ht="21.75" customHeight="1">
      <c r="A330" s="33"/>
      <c r="B330" s="167"/>
      <c r="C330" s="168" t="s">
        <v>592</v>
      </c>
      <c r="D330" s="168" t="s">
        <v>173</v>
      </c>
      <c r="E330" s="169" t="s">
        <v>1090</v>
      </c>
      <c r="F330" s="170" t="s">
        <v>1091</v>
      </c>
      <c r="G330" s="171" t="s">
        <v>190</v>
      </c>
      <c r="H330" s="172">
        <v>5.8019999999999996</v>
      </c>
      <c r="I330" s="173"/>
      <c r="J330" s="174">
        <f>ROUND(I330*H330,2)</f>
        <v>0</v>
      </c>
      <c r="K330" s="175"/>
      <c r="L330" s="34"/>
      <c r="M330" s="176" t="s">
        <v>1</v>
      </c>
      <c r="N330" s="177" t="s">
        <v>42</v>
      </c>
      <c r="O330" s="59"/>
      <c r="P330" s="178">
        <f>O330*H330</f>
        <v>0</v>
      </c>
      <c r="Q330" s="178">
        <v>0</v>
      </c>
      <c r="R330" s="178">
        <f>Q330*H330</f>
        <v>0</v>
      </c>
      <c r="S330" s="178">
        <v>0</v>
      </c>
      <c r="T330" s="17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0" t="s">
        <v>273</v>
      </c>
      <c r="AT330" s="180" t="s">
        <v>173</v>
      </c>
      <c r="AU330" s="180" t="s">
        <v>86</v>
      </c>
      <c r="AY330" s="18" t="s">
        <v>170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18" t="s">
        <v>84</v>
      </c>
      <c r="BK330" s="181">
        <f>ROUND(I330*H330,2)</f>
        <v>0</v>
      </c>
      <c r="BL330" s="18" t="s">
        <v>273</v>
      </c>
      <c r="BM330" s="180" t="s">
        <v>2532</v>
      </c>
    </row>
    <row r="331" spans="1:65" s="12" customFormat="1" ht="22.8" customHeight="1">
      <c r="B331" s="154"/>
      <c r="D331" s="155" t="s">
        <v>76</v>
      </c>
      <c r="E331" s="165" t="s">
        <v>488</v>
      </c>
      <c r="F331" s="165" t="s">
        <v>489</v>
      </c>
      <c r="I331" s="157"/>
      <c r="J331" s="166">
        <f>BK331</f>
        <v>0</v>
      </c>
      <c r="L331" s="154"/>
      <c r="M331" s="159"/>
      <c r="N331" s="160"/>
      <c r="O331" s="160"/>
      <c r="P331" s="161">
        <f>SUM(P332:P336)</f>
        <v>0</v>
      </c>
      <c r="Q331" s="160"/>
      <c r="R331" s="161">
        <f>SUM(R332:R336)</f>
        <v>1.0020000000000001E-2</v>
      </c>
      <c r="S331" s="160"/>
      <c r="T331" s="162">
        <f>SUM(T332:T336)</f>
        <v>0</v>
      </c>
      <c r="AR331" s="155" t="s">
        <v>86</v>
      </c>
      <c r="AT331" s="163" t="s">
        <v>76</v>
      </c>
      <c r="AU331" s="163" t="s">
        <v>84</v>
      </c>
      <c r="AY331" s="155" t="s">
        <v>170</v>
      </c>
      <c r="BK331" s="164">
        <f>SUM(BK332:BK336)</f>
        <v>0</v>
      </c>
    </row>
    <row r="332" spans="1:65" s="2" customFormat="1" ht="16.5" customHeight="1">
      <c r="A332" s="33"/>
      <c r="B332" s="167"/>
      <c r="C332" s="168" t="s">
        <v>596</v>
      </c>
      <c r="D332" s="168" t="s">
        <v>173</v>
      </c>
      <c r="E332" s="169" t="s">
        <v>491</v>
      </c>
      <c r="F332" s="170" t="s">
        <v>492</v>
      </c>
      <c r="G332" s="171" t="s">
        <v>493</v>
      </c>
      <c r="H332" s="172">
        <v>1</v>
      </c>
      <c r="I332" s="173"/>
      <c r="J332" s="174">
        <f>ROUND(I332*H332,2)</f>
        <v>0</v>
      </c>
      <c r="K332" s="175"/>
      <c r="L332" s="34"/>
      <c r="M332" s="176" t="s">
        <v>1</v>
      </c>
      <c r="N332" s="177" t="s">
        <v>42</v>
      </c>
      <c r="O332" s="59"/>
      <c r="P332" s="178">
        <f>O332*H332</f>
        <v>0</v>
      </c>
      <c r="Q332" s="178">
        <v>5.1999999999999995E-4</v>
      </c>
      <c r="R332" s="178">
        <f>Q332*H332</f>
        <v>5.1999999999999995E-4</v>
      </c>
      <c r="S332" s="178">
        <v>0</v>
      </c>
      <c r="T332" s="179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0" t="s">
        <v>273</v>
      </c>
      <c r="AT332" s="180" t="s">
        <v>173</v>
      </c>
      <c r="AU332" s="180" t="s">
        <v>86</v>
      </c>
      <c r="AY332" s="18" t="s">
        <v>170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18" t="s">
        <v>84</v>
      </c>
      <c r="BK332" s="181">
        <f>ROUND(I332*H332,2)</f>
        <v>0</v>
      </c>
      <c r="BL332" s="18" t="s">
        <v>273</v>
      </c>
      <c r="BM332" s="180" t="s">
        <v>2533</v>
      </c>
    </row>
    <row r="333" spans="1:65" s="2" customFormat="1" ht="16.5" customHeight="1">
      <c r="A333" s="33"/>
      <c r="B333" s="167"/>
      <c r="C333" s="206" t="s">
        <v>600</v>
      </c>
      <c r="D333" s="206" t="s">
        <v>199</v>
      </c>
      <c r="E333" s="207" t="s">
        <v>496</v>
      </c>
      <c r="F333" s="208" t="s">
        <v>497</v>
      </c>
      <c r="G333" s="209" t="s">
        <v>297</v>
      </c>
      <c r="H333" s="210">
        <v>3</v>
      </c>
      <c r="I333" s="211"/>
      <c r="J333" s="212">
        <f>ROUND(I333*H333,2)</f>
        <v>0</v>
      </c>
      <c r="K333" s="213"/>
      <c r="L333" s="214"/>
      <c r="M333" s="215" t="s">
        <v>1</v>
      </c>
      <c r="N333" s="216" t="s">
        <v>42</v>
      </c>
      <c r="O333" s="59"/>
      <c r="P333" s="178">
        <f>O333*H333</f>
        <v>0</v>
      </c>
      <c r="Q333" s="178">
        <v>5.0000000000000001E-4</v>
      </c>
      <c r="R333" s="178">
        <f>Q333*H333</f>
        <v>1.5E-3</v>
      </c>
      <c r="S333" s="178">
        <v>0</v>
      </c>
      <c r="T333" s="179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0" t="s">
        <v>355</v>
      </c>
      <c r="AT333" s="180" t="s">
        <v>199</v>
      </c>
      <c r="AU333" s="180" t="s">
        <v>86</v>
      </c>
      <c r="AY333" s="18" t="s">
        <v>170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18" t="s">
        <v>84</v>
      </c>
      <c r="BK333" s="181">
        <f>ROUND(I333*H333,2)</f>
        <v>0</v>
      </c>
      <c r="BL333" s="18" t="s">
        <v>273</v>
      </c>
      <c r="BM333" s="180" t="s">
        <v>2534</v>
      </c>
    </row>
    <row r="334" spans="1:65" s="2" customFormat="1" ht="16.5" customHeight="1">
      <c r="A334" s="33"/>
      <c r="B334" s="167"/>
      <c r="C334" s="206" t="s">
        <v>604</v>
      </c>
      <c r="D334" s="206" t="s">
        <v>199</v>
      </c>
      <c r="E334" s="207" t="s">
        <v>500</v>
      </c>
      <c r="F334" s="208" t="s">
        <v>501</v>
      </c>
      <c r="G334" s="209" t="s">
        <v>297</v>
      </c>
      <c r="H334" s="210">
        <v>3</v>
      </c>
      <c r="I334" s="211"/>
      <c r="J334" s="212">
        <f>ROUND(I334*H334,2)</f>
        <v>0</v>
      </c>
      <c r="K334" s="213"/>
      <c r="L334" s="214"/>
      <c r="M334" s="215" t="s">
        <v>1</v>
      </c>
      <c r="N334" s="216" t="s">
        <v>42</v>
      </c>
      <c r="O334" s="59"/>
      <c r="P334" s="178">
        <f>O334*H334</f>
        <v>0</v>
      </c>
      <c r="Q334" s="178">
        <v>5.0000000000000001E-4</v>
      </c>
      <c r="R334" s="178">
        <f>Q334*H334</f>
        <v>1.5E-3</v>
      </c>
      <c r="S334" s="178">
        <v>0</v>
      </c>
      <c r="T334" s="179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0" t="s">
        <v>355</v>
      </c>
      <c r="AT334" s="180" t="s">
        <v>199</v>
      </c>
      <c r="AU334" s="180" t="s">
        <v>86</v>
      </c>
      <c r="AY334" s="18" t="s">
        <v>170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18" t="s">
        <v>84</v>
      </c>
      <c r="BK334" s="181">
        <f>ROUND(I334*H334,2)</f>
        <v>0</v>
      </c>
      <c r="BL334" s="18" t="s">
        <v>273</v>
      </c>
      <c r="BM334" s="180" t="s">
        <v>2535</v>
      </c>
    </row>
    <row r="335" spans="1:65" s="2" customFormat="1" ht="16.5" customHeight="1">
      <c r="A335" s="33"/>
      <c r="B335" s="167"/>
      <c r="C335" s="206" t="s">
        <v>608</v>
      </c>
      <c r="D335" s="206" t="s">
        <v>199</v>
      </c>
      <c r="E335" s="207" t="s">
        <v>504</v>
      </c>
      <c r="F335" s="208" t="s">
        <v>505</v>
      </c>
      <c r="G335" s="209" t="s">
        <v>297</v>
      </c>
      <c r="H335" s="210">
        <v>3</v>
      </c>
      <c r="I335" s="211"/>
      <c r="J335" s="212">
        <f>ROUND(I335*H335,2)</f>
        <v>0</v>
      </c>
      <c r="K335" s="213"/>
      <c r="L335" s="214"/>
      <c r="M335" s="215" t="s">
        <v>1</v>
      </c>
      <c r="N335" s="216" t="s">
        <v>42</v>
      </c>
      <c r="O335" s="59"/>
      <c r="P335" s="178">
        <f>O335*H335</f>
        <v>0</v>
      </c>
      <c r="Q335" s="178">
        <v>5.0000000000000001E-4</v>
      </c>
      <c r="R335" s="178">
        <f>Q335*H335</f>
        <v>1.5E-3</v>
      </c>
      <c r="S335" s="178">
        <v>0</v>
      </c>
      <c r="T335" s="179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0" t="s">
        <v>355</v>
      </c>
      <c r="AT335" s="180" t="s">
        <v>199</v>
      </c>
      <c r="AU335" s="180" t="s">
        <v>86</v>
      </c>
      <c r="AY335" s="18" t="s">
        <v>170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18" t="s">
        <v>84</v>
      </c>
      <c r="BK335" s="181">
        <f>ROUND(I335*H335,2)</f>
        <v>0</v>
      </c>
      <c r="BL335" s="18" t="s">
        <v>273</v>
      </c>
      <c r="BM335" s="180" t="s">
        <v>2536</v>
      </c>
    </row>
    <row r="336" spans="1:65" s="2" customFormat="1" ht="16.5" customHeight="1">
      <c r="A336" s="33"/>
      <c r="B336" s="167"/>
      <c r="C336" s="206" t="s">
        <v>612</v>
      </c>
      <c r="D336" s="206" t="s">
        <v>199</v>
      </c>
      <c r="E336" s="207" t="s">
        <v>508</v>
      </c>
      <c r="F336" s="208" t="s">
        <v>509</v>
      </c>
      <c r="G336" s="209" t="s">
        <v>297</v>
      </c>
      <c r="H336" s="210">
        <v>10</v>
      </c>
      <c r="I336" s="211"/>
      <c r="J336" s="212">
        <f>ROUND(I336*H336,2)</f>
        <v>0</v>
      </c>
      <c r="K336" s="213"/>
      <c r="L336" s="214"/>
      <c r="M336" s="215" t="s">
        <v>1</v>
      </c>
      <c r="N336" s="216" t="s">
        <v>42</v>
      </c>
      <c r="O336" s="59"/>
      <c r="P336" s="178">
        <f>O336*H336</f>
        <v>0</v>
      </c>
      <c r="Q336" s="178">
        <v>5.0000000000000001E-4</v>
      </c>
      <c r="R336" s="178">
        <f>Q336*H336</f>
        <v>5.0000000000000001E-3</v>
      </c>
      <c r="S336" s="178">
        <v>0</v>
      </c>
      <c r="T336" s="179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0" t="s">
        <v>355</v>
      </c>
      <c r="AT336" s="180" t="s">
        <v>199</v>
      </c>
      <c r="AU336" s="180" t="s">
        <v>86</v>
      </c>
      <c r="AY336" s="18" t="s">
        <v>170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18" t="s">
        <v>84</v>
      </c>
      <c r="BK336" s="181">
        <f>ROUND(I336*H336,2)</f>
        <v>0</v>
      </c>
      <c r="BL336" s="18" t="s">
        <v>273</v>
      </c>
      <c r="BM336" s="180" t="s">
        <v>2537</v>
      </c>
    </row>
    <row r="337" spans="1:65" s="12" customFormat="1" ht="22.8" customHeight="1">
      <c r="B337" s="154"/>
      <c r="D337" s="155" t="s">
        <v>76</v>
      </c>
      <c r="E337" s="165" t="s">
        <v>2538</v>
      </c>
      <c r="F337" s="165" t="s">
        <v>2539</v>
      </c>
      <c r="I337" s="157"/>
      <c r="J337" s="166">
        <f>BK337</f>
        <v>0</v>
      </c>
      <c r="L337" s="154"/>
      <c r="M337" s="159"/>
      <c r="N337" s="160"/>
      <c r="O337" s="160"/>
      <c r="P337" s="161">
        <f>SUM(P338:P402)</f>
        <v>0</v>
      </c>
      <c r="Q337" s="160"/>
      <c r="R337" s="161">
        <f>SUM(R338:R402)</f>
        <v>43.600091700000007</v>
      </c>
      <c r="S337" s="160"/>
      <c r="T337" s="162">
        <f>SUM(T338:T402)</f>
        <v>0</v>
      </c>
      <c r="AR337" s="155" t="s">
        <v>86</v>
      </c>
      <c r="AT337" s="163" t="s">
        <v>76</v>
      </c>
      <c r="AU337" s="163" t="s">
        <v>84</v>
      </c>
      <c r="AY337" s="155" t="s">
        <v>170</v>
      </c>
      <c r="BK337" s="164">
        <f>SUM(BK338:BK402)</f>
        <v>0</v>
      </c>
    </row>
    <row r="338" spans="1:65" s="2" customFormat="1" ht="16.5" customHeight="1">
      <c r="A338" s="33"/>
      <c r="B338" s="167"/>
      <c r="C338" s="168" t="s">
        <v>616</v>
      </c>
      <c r="D338" s="168" t="s">
        <v>173</v>
      </c>
      <c r="E338" s="169" t="s">
        <v>2540</v>
      </c>
      <c r="F338" s="170" t="s">
        <v>2541</v>
      </c>
      <c r="G338" s="171" t="s">
        <v>705</v>
      </c>
      <c r="H338" s="172">
        <v>1</v>
      </c>
      <c r="I338" s="173"/>
      <c r="J338" s="174">
        <f>ROUND(I338*H338,2)</f>
        <v>0</v>
      </c>
      <c r="K338" s="175"/>
      <c r="L338" s="34"/>
      <c r="M338" s="176" t="s">
        <v>1</v>
      </c>
      <c r="N338" s="177" t="s">
        <v>42</v>
      </c>
      <c r="O338" s="59"/>
      <c r="P338" s="178">
        <f>O338*H338</f>
        <v>0</v>
      </c>
      <c r="Q338" s="178">
        <v>0</v>
      </c>
      <c r="R338" s="178">
        <f>Q338*H338</f>
        <v>0</v>
      </c>
      <c r="S338" s="178">
        <v>0</v>
      </c>
      <c r="T338" s="179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0" t="s">
        <v>273</v>
      </c>
      <c r="AT338" s="180" t="s">
        <v>173</v>
      </c>
      <c r="AU338" s="180" t="s">
        <v>86</v>
      </c>
      <c r="AY338" s="18" t="s">
        <v>170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18" t="s">
        <v>84</v>
      </c>
      <c r="BK338" s="181">
        <f>ROUND(I338*H338,2)</f>
        <v>0</v>
      </c>
      <c r="BL338" s="18" t="s">
        <v>273</v>
      </c>
      <c r="BM338" s="180" t="s">
        <v>2542</v>
      </c>
    </row>
    <row r="339" spans="1:65" s="2" customFormat="1" ht="21.75" customHeight="1">
      <c r="A339" s="33"/>
      <c r="B339" s="167"/>
      <c r="C339" s="168" t="s">
        <v>622</v>
      </c>
      <c r="D339" s="168" t="s">
        <v>173</v>
      </c>
      <c r="E339" s="169" t="s">
        <v>2543</v>
      </c>
      <c r="F339" s="170" t="s">
        <v>2544</v>
      </c>
      <c r="G339" s="171" t="s">
        <v>244</v>
      </c>
      <c r="H339" s="172">
        <v>442.9</v>
      </c>
      <c r="I339" s="173"/>
      <c r="J339" s="174">
        <f>ROUND(I339*H339,2)</f>
        <v>0</v>
      </c>
      <c r="K339" s="175"/>
      <c r="L339" s="34"/>
      <c r="M339" s="176" t="s">
        <v>1</v>
      </c>
      <c r="N339" s="177" t="s">
        <v>42</v>
      </c>
      <c r="O339" s="59"/>
      <c r="P339" s="178">
        <f>O339*H339</f>
        <v>0</v>
      </c>
      <c r="Q339" s="178">
        <v>0</v>
      </c>
      <c r="R339" s="178">
        <f>Q339*H339</f>
        <v>0</v>
      </c>
      <c r="S339" s="178">
        <v>0</v>
      </c>
      <c r="T339" s="179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80" t="s">
        <v>273</v>
      </c>
      <c r="AT339" s="180" t="s">
        <v>173</v>
      </c>
      <c r="AU339" s="180" t="s">
        <v>86</v>
      </c>
      <c r="AY339" s="18" t="s">
        <v>170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18" t="s">
        <v>84</v>
      </c>
      <c r="BK339" s="181">
        <f>ROUND(I339*H339,2)</f>
        <v>0</v>
      </c>
      <c r="BL339" s="18" t="s">
        <v>273</v>
      </c>
      <c r="BM339" s="180" t="s">
        <v>2545</v>
      </c>
    </row>
    <row r="340" spans="1:65" s="13" customFormat="1" ht="10.199999999999999">
      <c r="B340" s="182"/>
      <c r="D340" s="183" t="s">
        <v>179</v>
      </c>
      <c r="E340" s="184" t="s">
        <v>1</v>
      </c>
      <c r="F340" s="185" t="s">
        <v>2546</v>
      </c>
      <c r="H340" s="184" t="s">
        <v>1</v>
      </c>
      <c r="I340" s="186"/>
      <c r="L340" s="182"/>
      <c r="M340" s="187"/>
      <c r="N340" s="188"/>
      <c r="O340" s="188"/>
      <c r="P340" s="188"/>
      <c r="Q340" s="188"/>
      <c r="R340" s="188"/>
      <c r="S340" s="188"/>
      <c r="T340" s="189"/>
      <c r="AT340" s="184" t="s">
        <v>179</v>
      </c>
      <c r="AU340" s="184" t="s">
        <v>86</v>
      </c>
      <c r="AV340" s="13" t="s">
        <v>84</v>
      </c>
      <c r="AW340" s="13" t="s">
        <v>32</v>
      </c>
      <c r="AX340" s="13" t="s">
        <v>77</v>
      </c>
      <c r="AY340" s="184" t="s">
        <v>170</v>
      </c>
    </row>
    <row r="341" spans="1:65" s="14" customFormat="1" ht="10.199999999999999">
      <c r="B341" s="190"/>
      <c r="D341" s="183" t="s">
        <v>179</v>
      </c>
      <c r="E341" s="191" t="s">
        <v>1</v>
      </c>
      <c r="F341" s="192" t="s">
        <v>2547</v>
      </c>
      <c r="H341" s="193">
        <v>442.9</v>
      </c>
      <c r="I341" s="194"/>
      <c r="L341" s="190"/>
      <c r="M341" s="195"/>
      <c r="N341" s="196"/>
      <c r="O341" s="196"/>
      <c r="P341" s="196"/>
      <c r="Q341" s="196"/>
      <c r="R341" s="196"/>
      <c r="S341" s="196"/>
      <c r="T341" s="197"/>
      <c r="AT341" s="191" t="s">
        <v>179</v>
      </c>
      <c r="AU341" s="191" t="s">
        <v>86</v>
      </c>
      <c r="AV341" s="14" t="s">
        <v>86</v>
      </c>
      <c r="AW341" s="14" t="s">
        <v>32</v>
      </c>
      <c r="AX341" s="14" t="s">
        <v>84</v>
      </c>
      <c r="AY341" s="191" t="s">
        <v>170</v>
      </c>
    </row>
    <row r="342" spans="1:65" s="2" customFormat="1" ht="16.5" customHeight="1">
      <c r="A342" s="33"/>
      <c r="B342" s="167"/>
      <c r="C342" s="206" t="s">
        <v>627</v>
      </c>
      <c r="D342" s="206" t="s">
        <v>199</v>
      </c>
      <c r="E342" s="207" t="s">
        <v>2548</v>
      </c>
      <c r="F342" s="208" t="s">
        <v>2549</v>
      </c>
      <c r="G342" s="209" t="s">
        <v>176</v>
      </c>
      <c r="H342" s="210">
        <v>3.444</v>
      </c>
      <c r="I342" s="211"/>
      <c r="J342" s="212">
        <f>ROUND(I342*H342,2)</f>
        <v>0</v>
      </c>
      <c r="K342" s="213"/>
      <c r="L342" s="214"/>
      <c r="M342" s="215" t="s">
        <v>1</v>
      </c>
      <c r="N342" s="216" t="s">
        <v>42</v>
      </c>
      <c r="O342" s="59"/>
      <c r="P342" s="178">
        <f>O342*H342</f>
        <v>0</v>
      </c>
      <c r="Q342" s="178">
        <v>0.55000000000000004</v>
      </c>
      <c r="R342" s="178">
        <f>Q342*H342</f>
        <v>1.8942000000000001</v>
      </c>
      <c r="S342" s="178">
        <v>0</v>
      </c>
      <c r="T342" s="179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0" t="s">
        <v>355</v>
      </c>
      <c r="AT342" s="180" t="s">
        <v>199</v>
      </c>
      <c r="AU342" s="180" t="s">
        <v>86</v>
      </c>
      <c r="AY342" s="18" t="s">
        <v>170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18" t="s">
        <v>84</v>
      </c>
      <c r="BK342" s="181">
        <f>ROUND(I342*H342,2)</f>
        <v>0</v>
      </c>
      <c r="BL342" s="18" t="s">
        <v>273</v>
      </c>
      <c r="BM342" s="180" t="s">
        <v>2550</v>
      </c>
    </row>
    <row r="343" spans="1:65" s="14" customFormat="1" ht="10.199999999999999">
      <c r="B343" s="190"/>
      <c r="D343" s="183" t="s">
        <v>179</v>
      </c>
      <c r="E343" s="191" t="s">
        <v>1</v>
      </c>
      <c r="F343" s="192" t="s">
        <v>2551</v>
      </c>
      <c r="H343" s="193">
        <v>3.444</v>
      </c>
      <c r="I343" s="194"/>
      <c r="L343" s="190"/>
      <c r="M343" s="195"/>
      <c r="N343" s="196"/>
      <c r="O343" s="196"/>
      <c r="P343" s="196"/>
      <c r="Q343" s="196"/>
      <c r="R343" s="196"/>
      <c r="S343" s="196"/>
      <c r="T343" s="197"/>
      <c r="AT343" s="191" t="s">
        <v>179</v>
      </c>
      <c r="AU343" s="191" t="s">
        <v>86</v>
      </c>
      <c r="AV343" s="14" t="s">
        <v>86</v>
      </c>
      <c r="AW343" s="14" t="s">
        <v>32</v>
      </c>
      <c r="AX343" s="14" t="s">
        <v>84</v>
      </c>
      <c r="AY343" s="191" t="s">
        <v>170</v>
      </c>
    </row>
    <row r="344" spans="1:65" s="2" customFormat="1" ht="21.75" customHeight="1">
      <c r="A344" s="33"/>
      <c r="B344" s="167"/>
      <c r="C344" s="168" t="s">
        <v>631</v>
      </c>
      <c r="D344" s="168" t="s">
        <v>173</v>
      </c>
      <c r="E344" s="169" t="s">
        <v>2552</v>
      </c>
      <c r="F344" s="170" t="s">
        <v>2553</v>
      </c>
      <c r="G344" s="171" t="s">
        <v>244</v>
      </c>
      <c r="H344" s="172">
        <v>198.41</v>
      </c>
      <c r="I344" s="173"/>
      <c r="J344" s="174">
        <f>ROUND(I344*H344,2)</f>
        <v>0</v>
      </c>
      <c r="K344" s="175"/>
      <c r="L344" s="34"/>
      <c r="M344" s="176" t="s">
        <v>1</v>
      </c>
      <c r="N344" s="177" t="s">
        <v>42</v>
      </c>
      <c r="O344" s="59"/>
      <c r="P344" s="178">
        <f>O344*H344</f>
        <v>0</v>
      </c>
      <c r="Q344" s="178">
        <v>0</v>
      </c>
      <c r="R344" s="178">
        <f>Q344*H344</f>
        <v>0</v>
      </c>
      <c r="S344" s="178">
        <v>0</v>
      </c>
      <c r="T344" s="179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0" t="s">
        <v>273</v>
      </c>
      <c r="AT344" s="180" t="s">
        <v>173</v>
      </c>
      <c r="AU344" s="180" t="s">
        <v>86</v>
      </c>
      <c r="AY344" s="18" t="s">
        <v>170</v>
      </c>
      <c r="BE344" s="181">
        <f>IF(N344="základní",J344,0)</f>
        <v>0</v>
      </c>
      <c r="BF344" s="181">
        <f>IF(N344="snížená",J344,0)</f>
        <v>0</v>
      </c>
      <c r="BG344" s="181">
        <f>IF(N344="zákl. přenesená",J344,0)</f>
        <v>0</v>
      </c>
      <c r="BH344" s="181">
        <f>IF(N344="sníž. přenesená",J344,0)</f>
        <v>0</v>
      </c>
      <c r="BI344" s="181">
        <f>IF(N344="nulová",J344,0)</f>
        <v>0</v>
      </c>
      <c r="BJ344" s="18" t="s">
        <v>84</v>
      </c>
      <c r="BK344" s="181">
        <f>ROUND(I344*H344,2)</f>
        <v>0</v>
      </c>
      <c r="BL344" s="18" t="s">
        <v>273</v>
      </c>
      <c r="BM344" s="180" t="s">
        <v>2554</v>
      </c>
    </row>
    <row r="345" spans="1:65" s="13" customFormat="1" ht="10.199999999999999">
      <c r="B345" s="182"/>
      <c r="D345" s="183" t="s">
        <v>179</v>
      </c>
      <c r="E345" s="184" t="s">
        <v>1</v>
      </c>
      <c r="F345" s="185" t="s">
        <v>2555</v>
      </c>
      <c r="H345" s="184" t="s">
        <v>1</v>
      </c>
      <c r="I345" s="186"/>
      <c r="L345" s="182"/>
      <c r="M345" s="187"/>
      <c r="N345" s="188"/>
      <c r="O345" s="188"/>
      <c r="P345" s="188"/>
      <c r="Q345" s="188"/>
      <c r="R345" s="188"/>
      <c r="S345" s="188"/>
      <c r="T345" s="189"/>
      <c r="AT345" s="184" t="s">
        <v>179</v>
      </c>
      <c r="AU345" s="184" t="s">
        <v>86</v>
      </c>
      <c r="AV345" s="13" t="s">
        <v>84</v>
      </c>
      <c r="AW345" s="13" t="s">
        <v>32</v>
      </c>
      <c r="AX345" s="13" t="s">
        <v>77</v>
      </c>
      <c r="AY345" s="184" t="s">
        <v>170</v>
      </c>
    </row>
    <row r="346" spans="1:65" s="14" customFormat="1" ht="10.199999999999999">
      <c r="B346" s="190"/>
      <c r="D346" s="183" t="s">
        <v>179</v>
      </c>
      <c r="E346" s="191" t="s">
        <v>1</v>
      </c>
      <c r="F346" s="192" t="s">
        <v>2556</v>
      </c>
      <c r="H346" s="193">
        <v>129.06</v>
      </c>
      <c r="I346" s="194"/>
      <c r="L346" s="190"/>
      <c r="M346" s="195"/>
      <c r="N346" s="196"/>
      <c r="O346" s="196"/>
      <c r="P346" s="196"/>
      <c r="Q346" s="196"/>
      <c r="R346" s="196"/>
      <c r="S346" s="196"/>
      <c r="T346" s="197"/>
      <c r="AT346" s="191" t="s">
        <v>179</v>
      </c>
      <c r="AU346" s="191" t="s">
        <v>86</v>
      </c>
      <c r="AV346" s="14" t="s">
        <v>86</v>
      </c>
      <c r="AW346" s="14" t="s">
        <v>32</v>
      </c>
      <c r="AX346" s="14" t="s">
        <v>77</v>
      </c>
      <c r="AY346" s="191" t="s">
        <v>170</v>
      </c>
    </row>
    <row r="347" spans="1:65" s="13" customFormat="1" ht="10.199999999999999">
      <c r="B347" s="182"/>
      <c r="D347" s="183" t="s">
        <v>179</v>
      </c>
      <c r="E347" s="184" t="s">
        <v>1</v>
      </c>
      <c r="F347" s="185" t="s">
        <v>2557</v>
      </c>
      <c r="H347" s="184" t="s">
        <v>1</v>
      </c>
      <c r="I347" s="186"/>
      <c r="L347" s="182"/>
      <c r="M347" s="187"/>
      <c r="N347" s="188"/>
      <c r="O347" s="188"/>
      <c r="P347" s="188"/>
      <c r="Q347" s="188"/>
      <c r="R347" s="188"/>
      <c r="S347" s="188"/>
      <c r="T347" s="189"/>
      <c r="AT347" s="184" t="s">
        <v>179</v>
      </c>
      <c r="AU347" s="184" t="s">
        <v>86</v>
      </c>
      <c r="AV347" s="13" t="s">
        <v>84</v>
      </c>
      <c r="AW347" s="13" t="s">
        <v>32</v>
      </c>
      <c r="AX347" s="13" t="s">
        <v>77</v>
      </c>
      <c r="AY347" s="184" t="s">
        <v>170</v>
      </c>
    </row>
    <row r="348" spans="1:65" s="14" customFormat="1" ht="10.199999999999999">
      <c r="B348" s="190"/>
      <c r="D348" s="183" t="s">
        <v>179</v>
      </c>
      <c r="E348" s="191" t="s">
        <v>1</v>
      </c>
      <c r="F348" s="192" t="s">
        <v>2558</v>
      </c>
      <c r="H348" s="193">
        <v>69.349999999999994</v>
      </c>
      <c r="I348" s="194"/>
      <c r="L348" s="190"/>
      <c r="M348" s="195"/>
      <c r="N348" s="196"/>
      <c r="O348" s="196"/>
      <c r="P348" s="196"/>
      <c r="Q348" s="196"/>
      <c r="R348" s="196"/>
      <c r="S348" s="196"/>
      <c r="T348" s="197"/>
      <c r="AT348" s="191" t="s">
        <v>179</v>
      </c>
      <c r="AU348" s="191" t="s">
        <v>86</v>
      </c>
      <c r="AV348" s="14" t="s">
        <v>86</v>
      </c>
      <c r="AW348" s="14" t="s">
        <v>32</v>
      </c>
      <c r="AX348" s="14" t="s">
        <v>77</v>
      </c>
      <c r="AY348" s="191" t="s">
        <v>170</v>
      </c>
    </row>
    <row r="349" spans="1:65" s="15" customFormat="1" ht="10.199999999999999">
      <c r="B349" s="198"/>
      <c r="D349" s="183" t="s">
        <v>179</v>
      </c>
      <c r="E349" s="199" t="s">
        <v>1</v>
      </c>
      <c r="F349" s="200" t="s">
        <v>198</v>
      </c>
      <c r="H349" s="201">
        <v>198.41</v>
      </c>
      <c r="I349" s="202"/>
      <c r="L349" s="198"/>
      <c r="M349" s="203"/>
      <c r="N349" s="204"/>
      <c r="O349" s="204"/>
      <c r="P349" s="204"/>
      <c r="Q349" s="204"/>
      <c r="R349" s="204"/>
      <c r="S349" s="204"/>
      <c r="T349" s="205"/>
      <c r="AT349" s="199" t="s">
        <v>179</v>
      </c>
      <c r="AU349" s="199" t="s">
        <v>86</v>
      </c>
      <c r="AV349" s="15" t="s">
        <v>177</v>
      </c>
      <c r="AW349" s="15" t="s">
        <v>32</v>
      </c>
      <c r="AX349" s="15" t="s">
        <v>84</v>
      </c>
      <c r="AY349" s="199" t="s">
        <v>170</v>
      </c>
    </row>
    <row r="350" spans="1:65" s="2" customFormat="1" ht="21.75" customHeight="1">
      <c r="A350" s="33"/>
      <c r="B350" s="167"/>
      <c r="C350" s="168" t="s">
        <v>635</v>
      </c>
      <c r="D350" s="168" t="s">
        <v>173</v>
      </c>
      <c r="E350" s="169" t="s">
        <v>2559</v>
      </c>
      <c r="F350" s="170" t="s">
        <v>2560</v>
      </c>
      <c r="G350" s="171" t="s">
        <v>244</v>
      </c>
      <c r="H350" s="172">
        <v>175.017</v>
      </c>
      <c r="I350" s="173"/>
      <c r="J350" s="174">
        <f>ROUND(I350*H350,2)</f>
        <v>0</v>
      </c>
      <c r="K350" s="175"/>
      <c r="L350" s="34"/>
      <c r="M350" s="176" t="s">
        <v>1</v>
      </c>
      <c r="N350" s="177" t="s">
        <v>42</v>
      </c>
      <c r="O350" s="59"/>
      <c r="P350" s="178">
        <f>O350*H350</f>
        <v>0</v>
      </c>
      <c r="Q350" s="178">
        <v>0</v>
      </c>
      <c r="R350" s="178">
        <f>Q350*H350</f>
        <v>0</v>
      </c>
      <c r="S350" s="178">
        <v>0</v>
      </c>
      <c r="T350" s="179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0" t="s">
        <v>273</v>
      </c>
      <c r="AT350" s="180" t="s">
        <v>173</v>
      </c>
      <c r="AU350" s="180" t="s">
        <v>86</v>
      </c>
      <c r="AY350" s="18" t="s">
        <v>170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18" t="s">
        <v>84</v>
      </c>
      <c r="BK350" s="181">
        <f>ROUND(I350*H350,2)</f>
        <v>0</v>
      </c>
      <c r="BL350" s="18" t="s">
        <v>273</v>
      </c>
      <c r="BM350" s="180" t="s">
        <v>2561</v>
      </c>
    </row>
    <row r="351" spans="1:65" s="13" customFormat="1" ht="10.199999999999999">
      <c r="B351" s="182"/>
      <c r="D351" s="183" t="s">
        <v>179</v>
      </c>
      <c r="E351" s="184" t="s">
        <v>1</v>
      </c>
      <c r="F351" s="185" t="s">
        <v>2562</v>
      </c>
      <c r="H351" s="184" t="s">
        <v>1</v>
      </c>
      <c r="I351" s="186"/>
      <c r="L351" s="182"/>
      <c r="M351" s="187"/>
      <c r="N351" s="188"/>
      <c r="O351" s="188"/>
      <c r="P351" s="188"/>
      <c r="Q351" s="188"/>
      <c r="R351" s="188"/>
      <c r="S351" s="188"/>
      <c r="T351" s="189"/>
      <c r="AT351" s="184" t="s">
        <v>179</v>
      </c>
      <c r="AU351" s="184" t="s">
        <v>86</v>
      </c>
      <c r="AV351" s="13" t="s">
        <v>84</v>
      </c>
      <c r="AW351" s="13" t="s">
        <v>32</v>
      </c>
      <c r="AX351" s="13" t="s">
        <v>77</v>
      </c>
      <c r="AY351" s="184" t="s">
        <v>170</v>
      </c>
    </row>
    <row r="352" spans="1:65" s="14" customFormat="1" ht="10.199999999999999">
      <c r="B352" s="190"/>
      <c r="D352" s="183" t="s">
        <v>179</v>
      </c>
      <c r="E352" s="191" t="s">
        <v>1</v>
      </c>
      <c r="F352" s="192" t="s">
        <v>454</v>
      </c>
      <c r="H352" s="193">
        <v>48</v>
      </c>
      <c r="I352" s="194"/>
      <c r="L352" s="190"/>
      <c r="M352" s="195"/>
      <c r="N352" s="196"/>
      <c r="O352" s="196"/>
      <c r="P352" s="196"/>
      <c r="Q352" s="196"/>
      <c r="R352" s="196"/>
      <c r="S352" s="196"/>
      <c r="T352" s="197"/>
      <c r="AT352" s="191" t="s">
        <v>179</v>
      </c>
      <c r="AU352" s="191" t="s">
        <v>86</v>
      </c>
      <c r="AV352" s="14" t="s">
        <v>86</v>
      </c>
      <c r="AW352" s="14" t="s">
        <v>32</v>
      </c>
      <c r="AX352" s="14" t="s">
        <v>77</v>
      </c>
      <c r="AY352" s="191" t="s">
        <v>170</v>
      </c>
    </row>
    <row r="353" spans="1:65" s="13" customFormat="1" ht="10.199999999999999">
      <c r="B353" s="182"/>
      <c r="D353" s="183" t="s">
        <v>179</v>
      </c>
      <c r="E353" s="184" t="s">
        <v>1</v>
      </c>
      <c r="F353" s="185" t="s">
        <v>2563</v>
      </c>
      <c r="H353" s="184" t="s">
        <v>1</v>
      </c>
      <c r="I353" s="186"/>
      <c r="L353" s="182"/>
      <c r="M353" s="187"/>
      <c r="N353" s="188"/>
      <c r="O353" s="188"/>
      <c r="P353" s="188"/>
      <c r="Q353" s="188"/>
      <c r="R353" s="188"/>
      <c r="S353" s="188"/>
      <c r="T353" s="189"/>
      <c r="AT353" s="184" t="s">
        <v>179</v>
      </c>
      <c r="AU353" s="184" t="s">
        <v>86</v>
      </c>
      <c r="AV353" s="13" t="s">
        <v>84</v>
      </c>
      <c r="AW353" s="13" t="s">
        <v>32</v>
      </c>
      <c r="AX353" s="13" t="s">
        <v>77</v>
      </c>
      <c r="AY353" s="184" t="s">
        <v>170</v>
      </c>
    </row>
    <row r="354" spans="1:65" s="14" customFormat="1" ht="10.199999999999999">
      <c r="B354" s="190"/>
      <c r="D354" s="183" t="s">
        <v>179</v>
      </c>
      <c r="E354" s="191" t="s">
        <v>1</v>
      </c>
      <c r="F354" s="192" t="s">
        <v>2564</v>
      </c>
      <c r="H354" s="193">
        <v>73.784999999999997</v>
      </c>
      <c r="I354" s="194"/>
      <c r="L354" s="190"/>
      <c r="M354" s="195"/>
      <c r="N354" s="196"/>
      <c r="O354" s="196"/>
      <c r="P354" s="196"/>
      <c r="Q354" s="196"/>
      <c r="R354" s="196"/>
      <c r="S354" s="196"/>
      <c r="T354" s="197"/>
      <c r="AT354" s="191" t="s">
        <v>179</v>
      </c>
      <c r="AU354" s="191" t="s">
        <v>86</v>
      </c>
      <c r="AV354" s="14" t="s">
        <v>86</v>
      </c>
      <c r="AW354" s="14" t="s">
        <v>32</v>
      </c>
      <c r="AX354" s="14" t="s">
        <v>77</v>
      </c>
      <c r="AY354" s="191" t="s">
        <v>170</v>
      </c>
    </row>
    <row r="355" spans="1:65" s="13" customFormat="1" ht="10.199999999999999">
      <c r="B355" s="182"/>
      <c r="D355" s="183" t="s">
        <v>179</v>
      </c>
      <c r="E355" s="184" t="s">
        <v>1</v>
      </c>
      <c r="F355" s="185" t="s">
        <v>2565</v>
      </c>
      <c r="H355" s="184" t="s">
        <v>1</v>
      </c>
      <c r="I355" s="186"/>
      <c r="L355" s="182"/>
      <c r="M355" s="187"/>
      <c r="N355" s="188"/>
      <c r="O355" s="188"/>
      <c r="P355" s="188"/>
      <c r="Q355" s="188"/>
      <c r="R355" s="188"/>
      <c r="S355" s="188"/>
      <c r="T355" s="189"/>
      <c r="AT355" s="184" t="s">
        <v>179</v>
      </c>
      <c r="AU355" s="184" t="s">
        <v>86</v>
      </c>
      <c r="AV355" s="13" t="s">
        <v>84</v>
      </c>
      <c r="AW355" s="13" t="s">
        <v>32</v>
      </c>
      <c r="AX355" s="13" t="s">
        <v>77</v>
      </c>
      <c r="AY355" s="184" t="s">
        <v>170</v>
      </c>
    </row>
    <row r="356" spans="1:65" s="14" customFormat="1" ht="10.199999999999999">
      <c r="B356" s="190"/>
      <c r="D356" s="183" t="s">
        <v>179</v>
      </c>
      <c r="E356" s="191" t="s">
        <v>1</v>
      </c>
      <c r="F356" s="192" t="s">
        <v>2566</v>
      </c>
      <c r="H356" s="193">
        <v>53.231999999999999</v>
      </c>
      <c r="I356" s="194"/>
      <c r="L356" s="190"/>
      <c r="M356" s="195"/>
      <c r="N356" s="196"/>
      <c r="O356" s="196"/>
      <c r="P356" s="196"/>
      <c r="Q356" s="196"/>
      <c r="R356" s="196"/>
      <c r="S356" s="196"/>
      <c r="T356" s="197"/>
      <c r="AT356" s="191" t="s">
        <v>179</v>
      </c>
      <c r="AU356" s="191" t="s">
        <v>86</v>
      </c>
      <c r="AV356" s="14" t="s">
        <v>86</v>
      </c>
      <c r="AW356" s="14" t="s">
        <v>32</v>
      </c>
      <c r="AX356" s="14" t="s">
        <v>77</v>
      </c>
      <c r="AY356" s="191" t="s">
        <v>170</v>
      </c>
    </row>
    <row r="357" spans="1:65" s="15" customFormat="1" ht="10.199999999999999">
      <c r="B357" s="198"/>
      <c r="D357" s="183" t="s">
        <v>179</v>
      </c>
      <c r="E357" s="199" t="s">
        <v>1</v>
      </c>
      <c r="F357" s="200" t="s">
        <v>198</v>
      </c>
      <c r="H357" s="201">
        <v>175.017</v>
      </c>
      <c r="I357" s="202"/>
      <c r="L357" s="198"/>
      <c r="M357" s="203"/>
      <c r="N357" s="204"/>
      <c r="O357" s="204"/>
      <c r="P357" s="204"/>
      <c r="Q357" s="204"/>
      <c r="R357" s="204"/>
      <c r="S357" s="204"/>
      <c r="T357" s="205"/>
      <c r="AT357" s="199" t="s">
        <v>179</v>
      </c>
      <c r="AU357" s="199" t="s">
        <v>86</v>
      </c>
      <c r="AV357" s="15" t="s">
        <v>177</v>
      </c>
      <c r="AW357" s="15" t="s">
        <v>32</v>
      </c>
      <c r="AX357" s="15" t="s">
        <v>84</v>
      </c>
      <c r="AY357" s="199" t="s">
        <v>170</v>
      </c>
    </row>
    <row r="358" spans="1:65" s="2" customFormat="1" ht="21.75" customHeight="1">
      <c r="A358" s="33"/>
      <c r="B358" s="167"/>
      <c r="C358" s="168" t="s">
        <v>640</v>
      </c>
      <c r="D358" s="168" t="s">
        <v>173</v>
      </c>
      <c r="E358" s="169" t="s">
        <v>2567</v>
      </c>
      <c r="F358" s="170" t="s">
        <v>2568</v>
      </c>
      <c r="G358" s="171" t="s">
        <v>244</v>
      </c>
      <c r="H358" s="172">
        <v>211.92</v>
      </c>
      <c r="I358" s="173"/>
      <c r="J358" s="174">
        <f>ROUND(I358*H358,2)</f>
        <v>0</v>
      </c>
      <c r="K358" s="175"/>
      <c r="L358" s="34"/>
      <c r="M358" s="176" t="s">
        <v>1</v>
      </c>
      <c r="N358" s="177" t="s">
        <v>42</v>
      </c>
      <c r="O358" s="59"/>
      <c r="P358" s="178">
        <f>O358*H358</f>
        <v>0</v>
      </c>
      <c r="Q358" s="178">
        <v>0</v>
      </c>
      <c r="R358" s="178">
        <f>Q358*H358</f>
        <v>0</v>
      </c>
      <c r="S358" s="178">
        <v>0</v>
      </c>
      <c r="T358" s="179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80" t="s">
        <v>273</v>
      </c>
      <c r="AT358" s="180" t="s">
        <v>173</v>
      </c>
      <c r="AU358" s="180" t="s">
        <v>86</v>
      </c>
      <c r="AY358" s="18" t="s">
        <v>170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18" t="s">
        <v>84</v>
      </c>
      <c r="BK358" s="181">
        <f>ROUND(I358*H358,2)</f>
        <v>0</v>
      </c>
      <c r="BL358" s="18" t="s">
        <v>273</v>
      </c>
      <c r="BM358" s="180" t="s">
        <v>2569</v>
      </c>
    </row>
    <row r="359" spans="1:65" s="13" customFormat="1" ht="10.199999999999999">
      <c r="B359" s="182"/>
      <c r="D359" s="183" t="s">
        <v>179</v>
      </c>
      <c r="E359" s="184" t="s">
        <v>1</v>
      </c>
      <c r="F359" s="185" t="s">
        <v>2570</v>
      </c>
      <c r="H359" s="184" t="s">
        <v>1</v>
      </c>
      <c r="I359" s="186"/>
      <c r="L359" s="182"/>
      <c r="M359" s="187"/>
      <c r="N359" s="188"/>
      <c r="O359" s="188"/>
      <c r="P359" s="188"/>
      <c r="Q359" s="188"/>
      <c r="R359" s="188"/>
      <c r="S359" s="188"/>
      <c r="T359" s="189"/>
      <c r="AT359" s="184" t="s">
        <v>179</v>
      </c>
      <c r="AU359" s="184" t="s">
        <v>86</v>
      </c>
      <c r="AV359" s="13" t="s">
        <v>84</v>
      </c>
      <c r="AW359" s="13" t="s">
        <v>32</v>
      </c>
      <c r="AX359" s="13" t="s">
        <v>77</v>
      </c>
      <c r="AY359" s="184" t="s">
        <v>170</v>
      </c>
    </row>
    <row r="360" spans="1:65" s="14" customFormat="1" ht="10.199999999999999">
      <c r="B360" s="190"/>
      <c r="D360" s="183" t="s">
        <v>179</v>
      </c>
      <c r="E360" s="191" t="s">
        <v>1</v>
      </c>
      <c r="F360" s="192" t="s">
        <v>2571</v>
      </c>
      <c r="H360" s="193">
        <v>166.32</v>
      </c>
      <c r="I360" s="194"/>
      <c r="L360" s="190"/>
      <c r="M360" s="195"/>
      <c r="N360" s="196"/>
      <c r="O360" s="196"/>
      <c r="P360" s="196"/>
      <c r="Q360" s="196"/>
      <c r="R360" s="196"/>
      <c r="S360" s="196"/>
      <c r="T360" s="197"/>
      <c r="AT360" s="191" t="s">
        <v>179</v>
      </c>
      <c r="AU360" s="191" t="s">
        <v>86</v>
      </c>
      <c r="AV360" s="14" t="s">
        <v>86</v>
      </c>
      <c r="AW360" s="14" t="s">
        <v>32</v>
      </c>
      <c r="AX360" s="14" t="s">
        <v>77</v>
      </c>
      <c r="AY360" s="191" t="s">
        <v>170</v>
      </c>
    </row>
    <row r="361" spans="1:65" s="13" customFormat="1" ht="10.199999999999999">
      <c r="B361" s="182"/>
      <c r="D361" s="183" t="s">
        <v>179</v>
      </c>
      <c r="E361" s="184" t="s">
        <v>1</v>
      </c>
      <c r="F361" s="185" t="s">
        <v>2572</v>
      </c>
      <c r="H361" s="184" t="s">
        <v>1</v>
      </c>
      <c r="I361" s="186"/>
      <c r="L361" s="182"/>
      <c r="M361" s="187"/>
      <c r="N361" s="188"/>
      <c r="O361" s="188"/>
      <c r="P361" s="188"/>
      <c r="Q361" s="188"/>
      <c r="R361" s="188"/>
      <c r="S361" s="188"/>
      <c r="T361" s="189"/>
      <c r="AT361" s="184" t="s">
        <v>179</v>
      </c>
      <c r="AU361" s="184" t="s">
        <v>86</v>
      </c>
      <c r="AV361" s="13" t="s">
        <v>84</v>
      </c>
      <c r="AW361" s="13" t="s">
        <v>32</v>
      </c>
      <c r="AX361" s="13" t="s">
        <v>77</v>
      </c>
      <c r="AY361" s="184" t="s">
        <v>170</v>
      </c>
    </row>
    <row r="362" spans="1:65" s="14" customFormat="1" ht="10.199999999999999">
      <c r="B362" s="190"/>
      <c r="D362" s="183" t="s">
        <v>179</v>
      </c>
      <c r="E362" s="191" t="s">
        <v>1</v>
      </c>
      <c r="F362" s="192" t="s">
        <v>2573</v>
      </c>
      <c r="H362" s="193">
        <v>45.6</v>
      </c>
      <c r="I362" s="194"/>
      <c r="L362" s="190"/>
      <c r="M362" s="195"/>
      <c r="N362" s="196"/>
      <c r="O362" s="196"/>
      <c r="P362" s="196"/>
      <c r="Q362" s="196"/>
      <c r="R362" s="196"/>
      <c r="S362" s="196"/>
      <c r="T362" s="197"/>
      <c r="AT362" s="191" t="s">
        <v>179</v>
      </c>
      <c r="AU362" s="191" t="s">
        <v>86</v>
      </c>
      <c r="AV362" s="14" t="s">
        <v>86</v>
      </c>
      <c r="AW362" s="14" t="s">
        <v>32</v>
      </c>
      <c r="AX362" s="14" t="s">
        <v>77</v>
      </c>
      <c r="AY362" s="191" t="s">
        <v>170</v>
      </c>
    </row>
    <row r="363" spans="1:65" s="15" customFormat="1" ht="10.199999999999999">
      <c r="B363" s="198"/>
      <c r="D363" s="183" t="s">
        <v>179</v>
      </c>
      <c r="E363" s="199" t="s">
        <v>1</v>
      </c>
      <c r="F363" s="200" t="s">
        <v>198</v>
      </c>
      <c r="H363" s="201">
        <v>211.92</v>
      </c>
      <c r="I363" s="202"/>
      <c r="L363" s="198"/>
      <c r="M363" s="203"/>
      <c r="N363" s="204"/>
      <c r="O363" s="204"/>
      <c r="P363" s="204"/>
      <c r="Q363" s="204"/>
      <c r="R363" s="204"/>
      <c r="S363" s="204"/>
      <c r="T363" s="205"/>
      <c r="AT363" s="199" t="s">
        <v>179</v>
      </c>
      <c r="AU363" s="199" t="s">
        <v>86</v>
      </c>
      <c r="AV363" s="15" t="s">
        <v>177</v>
      </c>
      <c r="AW363" s="15" t="s">
        <v>32</v>
      </c>
      <c r="AX363" s="15" t="s">
        <v>84</v>
      </c>
      <c r="AY363" s="199" t="s">
        <v>170</v>
      </c>
    </row>
    <row r="364" spans="1:65" s="2" customFormat="1" ht="16.5" customHeight="1">
      <c r="A364" s="33"/>
      <c r="B364" s="167"/>
      <c r="C364" s="206" t="s">
        <v>644</v>
      </c>
      <c r="D364" s="206" t="s">
        <v>199</v>
      </c>
      <c r="E364" s="207" t="s">
        <v>2574</v>
      </c>
      <c r="F364" s="208" t="s">
        <v>2575</v>
      </c>
      <c r="G364" s="209" t="s">
        <v>176</v>
      </c>
      <c r="H364" s="210">
        <v>13.907</v>
      </c>
      <c r="I364" s="211"/>
      <c r="J364" s="212">
        <f>ROUND(I364*H364,2)</f>
        <v>0</v>
      </c>
      <c r="K364" s="213"/>
      <c r="L364" s="214"/>
      <c r="M364" s="215" t="s">
        <v>1</v>
      </c>
      <c r="N364" s="216" t="s">
        <v>42</v>
      </c>
      <c r="O364" s="59"/>
      <c r="P364" s="178">
        <f>O364*H364</f>
        <v>0</v>
      </c>
      <c r="Q364" s="178">
        <v>0.55000000000000004</v>
      </c>
      <c r="R364" s="178">
        <f>Q364*H364</f>
        <v>7.6488500000000004</v>
      </c>
      <c r="S364" s="178">
        <v>0</v>
      </c>
      <c r="T364" s="179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80" t="s">
        <v>355</v>
      </c>
      <c r="AT364" s="180" t="s">
        <v>199</v>
      </c>
      <c r="AU364" s="180" t="s">
        <v>86</v>
      </c>
      <c r="AY364" s="18" t="s">
        <v>170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18" t="s">
        <v>84</v>
      </c>
      <c r="BK364" s="181">
        <f>ROUND(I364*H364,2)</f>
        <v>0</v>
      </c>
      <c r="BL364" s="18" t="s">
        <v>273</v>
      </c>
      <c r="BM364" s="180" t="s">
        <v>2576</v>
      </c>
    </row>
    <row r="365" spans="1:65" s="13" customFormat="1" ht="10.199999999999999">
      <c r="B365" s="182"/>
      <c r="D365" s="183" t="s">
        <v>179</v>
      </c>
      <c r="E365" s="184" t="s">
        <v>1</v>
      </c>
      <c r="F365" s="185" t="s">
        <v>2577</v>
      </c>
      <c r="H365" s="184" t="s">
        <v>1</v>
      </c>
      <c r="I365" s="186"/>
      <c r="L365" s="182"/>
      <c r="M365" s="187"/>
      <c r="N365" s="188"/>
      <c r="O365" s="188"/>
      <c r="P365" s="188"/>
      <c r="Q365" s="188"/>
      <c r="R365" s="188"/>
      <c r="S365" s="188"/>
      <c r="T365" s="189"/>
      <c r="AT365" s="184" t="s">
        <v>179</v>
      </c>
      <c r="AU365" s="184" t="s">
        <v>86</v>
      </c>
      <c r="AV365" s="13" t="s">
        <v>84</v>
      </c>
      <c r="AW365" s="13" t="s">
        <v>32</v>
      </c>
      <c r="AX365" s="13" t="s">
        <v>77</v>
      </c>
      <c r="AY365" s="184" t="s">
        <v>170</v>
      </c>
    </row>
    <row r="366" spans="1:65" s="14" customFormat="1" ht="20.399999999999999">
      <c r="B366" s="190"/>
      <c r="D366" s="183" t="s">
        <v>179</v>
      </c>
      <c r="E366" s="191" t="s">
        <v>1</v>
      </c>
      <c r="F366" s="192" t="s">
        <v>2578</v>
      </c>
      <c r="H366" s="193">
        <v>13.907</v>
      </c>
      <c r="I366" s="194"/>
      <c r="L366" s="190"/>
      <c r="M366" s="195"/>
      <c r="N366" s="196"/>
      <c r="O366" s="196"/>
      <c r="P366" s="196"/>
      <c r="Q366" s="196"/>
      <c r="R366" s="196"/>
      <c r="S366" s="196"/>
      <c r="T366" s="197"/>
      <c r="AT366" s="191" t="s">
        <v>179</v>
      </c>
      <c r="AU366" s="191" t="s">
        <v>86</v>
      </c>
      <c r="AV366" s="14" t="s">
        <v>86</v>
      </c>
      <c r="AW366" s="14" t="s">
        <v>32</v>
      </c>
      <c r="AX366" s="14" t="s">
        <v>84</v>
      </c>
      <c r="AY366" s="191" t="s">
        <v>170</v>
      </c>
    </row>
    <row r="367" spans="1:65" s="2" customFormat="1" ht="21.75" customHeight="1">
      <c r="A367" s="33"/>
      <c r="B367" s="167"/>
      <c r="C367" s="168" t="s">
        <v>649</v>
      </c>
      <c r="D367" s="168" t="s">
        <v>173</v>
      </c>
      <c r="E367" s="169" t="s">
        <v>2579</v>
      </c>
      <c r="F367" s="170" t="s">
        <v>2580</v>
      </c>
      <c r="G367" s="171" t="s">
        <v>176</v>
      </c>
      <c r="H367" s="172">
        <v>17.350999999999999</v>
      </c>
      <c r="I367" s="173"/>
      <c r="J367" s="174">
        <f>ROUND(I367*H367,2)</f>
        <v>0</v>
      </c>
      <c r="K367" s="175"/>
      <c r="L367" s="34"/>
      <c r="M367" s="176" t="s">
        <v>1</v>
      </c>
      <c r="N367" s="177" t="s">
        <v>42</v>
      </c>
      <c r="O367" s="59"/>
      <c r="P367" s="178">
        <f>O367*H367</f>
        <v>0</v>
      </c>
      <c r="Q367" s="178">
        <v>1.2659999999999999E-2</v>
      </c>
      <c r="R367" s="178">
        <f>Q367*H367</f>
        <v>0.21966365999999998</v>
      </c>
      <c r="S367" s="178">
        <v>0</v>
      </c>
      <c r="T367" s="179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80" t="s">
        <v>273</v>
      </c>
      <c r="AT367" s="180" t="s">
        <v>173</v>
      </c>
      <c r="AU367" s="180" t="s">
        <v>86</v>
      </c>
      <c r="AY367" s="18" t="s">
        <v>170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18" t="s">
        <v>84</v>
      </c>
      <c r="BK367" s="181">
        <f>ROUND(I367*H367,2)</f>
        <v>0</v>
      </c>
      <c r="BL367" s="18" t="s">
        <v>273</v>
      </c>
      <c r="BM367" s="180" t="s">
        <v>2581</v>
      </c>
    </row>
    <row r="368" spans="1:65" s="14" customFormat="1" ht="10.199999999999999">
      <c r="B368" s="190"/>
      <c r="D368" s="183" t="s">
        <v>179</v>
      </c>
      <c r="E368" s="191" t="s">
        <v>1</v>
      </c>
      <c r="F368" s="192" t="s">
        <v>2582</v>
      </c>
      <c r="H368" s="193">
        <v>17.350999999999999</v>
      </c>
      <c r="I368" s="194"/>
      <c r="L368" s="190"/>
      <c r="M368" s="195"/>
      <c r="N368" s="196"/>
      <c r="O368" s="196"/>
      <c r="P368" s="196"/>
      <c r="Q368" s="196"/>
      <c r="R368" s="196"/>
      <c r="S368" s="196"/>
      <c r="T368" s="197"/>
      <c r="AT368" s="191" t="s">
        <v>179</v>
      </c>
      <c r="AU368" s="191" t="s">
        <v>86</v>
      </c>
      <c r="AV368" s="14" t="s">
        <v>86</v>
      </c>
      <c r="AW368" s="14" t="s">
        <v>32</v>
      </c>
      <c r="AX368" s="14" t="s">
        <v>84</v>
      </c>
      <c r="AY368" s="191" t="s">
        <v>170</v>
      </c>
    </row>
    <row r="369" spans="1:65" s="2" customFormat="1" ht="21.75" customHeight="1">
      <c r="A369" s="33"/>
      <c r="B369" s="167"/>
      <c r="C369" s="168" t="s">
        <v>653</v>
      </c>
      <c r="D369" s="168" t="s">
        <v>173</v>
      </c>
      <c r="E369" s="169" t="s">
        <v>2583</v>
      </c>
      <c r="F369" s="170" t="s">
        <v>2584</v>
      </c>
      <c r="G369" s="171" t="s">
        <v>244</v>
      </c>
      <c r="H369" s="172">
        <v>681.5</v>
      </c>
      <c r="I369" s="173"/>
      <c r="J369" s="174">
        <f>ROUND(I369*H369,2)</f>
        <v>0</v>
      </c>
      <c r="K369" s="175"/>
      <c r="L369" s="34"/>
      <c r="M369" s="176" t="s">
        <v>1</v>
      </c>
      <c r="N369" s="177" t="s">
        <v>42</v>
      </c>
      <c r="O369" s="59"/>
      <c r="P369" s="178">
        <f>O369*H369</f>
        <v>0</v>
      </c>
      <c r="Q369" s="178">
        <v>0</v>
      </c>
      <c r="R369" s="178">
        <f>Q369*H369</f>
        <v>0</v>
      </c>
      <c r="S369" s="178">
        <v>0</v>
      </c>
      <c r="T369" s="179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80" t="s">
        <v>273</v>
      </c>
      <c r="AT369" s="180" t="s">
        <v>173</v>
      </c>
      <c r="AU369" s="180" t="s">
        <v>86</v>
      </c>
      <c r="AY369" s="18" t="s">
        <v>170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18" t="s">
        <v>84</v>
      </c>
      <c r="BK369" s="181">
        <f>ROUND(I369*H369,2)</f>
        <v>0</v>
      </c>
      <c r="BL369" s="18" t="s">
        <v>273</v>
      </c>
      <c r="BM369" s="180" t="s">
        <v>2585</v>
      </c>
    </row>
    <row r="370" spans="1:65" s="14" customFormat="1" ht="10.199999999999999">
      <c r="B370" s="190"/>
      <c r="D370" s="183" t="s">
        <v>179</v>
      </c>
      <c r="E370" s="191" t="s">
        <v>1</v>
      </c>
      <c r="F370" s="192" t="s">
        <v>2586</v>
      </c>
      <c r="H370" s="193">
        <v>681.5</v>
      </c>
      <c r="I370" s="194"/>
      <c r="L370" s="190"/>
      <c r="M370" s="195"/>
      <c r="N370" s="196"/>
      <c r="O370" s="196"/>
      <c r="P370" s="196"/>
      <c r="Q370" s="196"/>
      <c r="R370" s="196"/>
      <c r="S370" s="196"/>
      <c r="T370" s="197"/>
      <c r="AT370" s="191" t="s">
        <v>179</v>
      </c>
      <c r="AU370" s="191" t="s">
        <v>86</v>
      </c>
      <c r="AV370" s="14" t="s">
        <v>86</v>
      </c>
      <c r="AW370" s="14" t="s">
        <v>32</v>
      </c>
      <c r="AX370" s="14" t="s">
        <v>84</v>
      </c>
      <c r="AY370" s="191" t="s">
        <v>170</v>
      </c>
    </row>
    <row r="371" spans="1:65" s="2" customFormat="1" ht="16.5" customHeight="1">
      <c r="A371" s="33"/>
      <c r="B371" s="167"/>
      <c r="C371" s="206" t="s">
        <v>657</v>
      </c>
      <c r="D371" s="206" t="s">
        <v>199</v>
      </c>
      <c r="E371" s="207" t="s">
        <v>2587</v>
      </c>
      <c r="F371" s="208" t="s">
        <v>2588</v>
      </c>
      <c r="G371" s="209" t="s">
        <v>176</v>
      </c>
      <c r="H371" s="210">
        <v>5.2990000000000004</v>
      </c>
      <c r="I371" s="211"/>
      <c r="J371" s="212">
        <f>ROUND(I371*H371,2)</f>
        <v>0</v>
      </c>
      <c r="K371" s="213"/>
      <c r="L371" s="214"/>
      <c r="M371" s="215" t="s">
        <v>1</v>
      </c>
      <c r="N371" s="216" t="s">
        <v>42</v>
      </c>
      <c r="O371" s="59"/>
      <c r="P371" s="178">
        <f>O371*H371</f>
        <v>0</v>
      </c>
      <c r="Q371" s="178">
        <v>0.55000000000000004</v>
      </c>
      <c r="R371" s="178">
        <f>Q371*H371</f>
        <v>2.9144500000000004</v>
      </c>
      <c r="S371" s="178">
        <v>0</v>
      </c>
      <c r="T371" s="179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80" t="s">
        <v>355</v>
      </c>
      <c r="AT371" s="180" t="s">
        <v>199</v>
      </c>
      <c r="AU371" s="180" t="s">
        <v>86</v>
      </c>
      <c r="AY371" s="18" t="s">
        <v>170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18" t="s">
        <v>84</v>
      </c>
      <c r="BK371" s="181">
        <f>ROUND(I371*H371,2)</f>
        <v>0</v>
      </c>
      <c r="BL371" s="18" t="s">
        <v>273</v>
      </c>
      <c r="BM371" s="180" t="s">
        <v>2589</v>
      </c>
    </row>
    <row r="372" spans="1:65" s="13" customFormat="1" ht="10.199999999999999">
      <c r="B372" s="182"/>
      <c r="D372" s="183" t="s">
        <v>179</v>
      </c>
      <c r="E372" s="184" t="s">
        <v>1</v>
      </c>
      <c r="F372" s="185" t="s">
        <v>2590</v>
      </c>
      <c r="H372" s="184" t="s">
        <v>1</v>
      </c>
      <c r="I372" s="186"/>
      <c r="L372" s="182"/>
      <c r="M372" s="187"/>
      <c r="N372" s="188"/>
      <c r="O372" s="188"/>
      <c r="P372" s="188"/>
      <c r="Q372" s="188"/>
      <c r="R372" s="188"/>
      <c r="S372" s="188"/>
      <c r="T372" s="189"/>
      <c r="AT372" s="184" t="s">
        <v>179</v>
      </c>
      <c r="AU372" s="184" t="s">
        <v>86</v>
      </c>
      <c r="AV372" s="13" t="s">
        <v>84</v>
      </c>
      <c r="AW372" s="13" t="s">
        <v>32</v>
      </c>
      <c r="AX372" s="13" t="s">
        <v>77</v>
      </c>
      <c r="AY372" s="184" t="s">
        <v>170</v>
      </c>
    </row>
    <row r="373" spans="1:65" s="14" customFormat="1" ht="10.199999999999999">
      <c r="B373" s="190"/>
      <c r="D373" s="183" t="s">
        <v>179</v>
      </c>
      <c r="E373" s="191" t="s">
        <v>1</v>
      </c>
      <c r="F373" s="192" t="s">
        <v>2591</v>
      </c>
      <c r="H373" s="193">
        <v>5.2990000000000004</v>
      </c>
      <c r="I373" s="194"/>
      <c r="L373" s="190"/>
      <c r="M373" s="195"/>
      <c r="N373" s="196"/>
      <c r="O373" s="196"/>
      <c r="P373" s="196"/>
      <c r="Q373" s="196"/>
      <c r="R373" s="196"/>
      <c r="S373" s="196"/>
      <c r="T373" s="197"/>
      <c r="AT373" s="191" t="s">
        <v>179</v>
      </c>
      <c r="AU373" s="191" t="s">
        <v>86</v>
      </c>
      <c r="AV373" s="14" t="s">
        <v>86</v>
      </c>
      <c r="AW373" s="14" t="s">
        <v>32</v>
      </c>
      <c r="AX373" s="14" t="s">
        <v>84</v>
      </c>
      <c r="AY373" s="191" t="s">
        <v>170</v>
      </c>
    </row>
    <row r="374" spans="1:65" s="2" customFormat="1" ht="21.75" customHeight="1">
      <c r="A374" s="33"/>
      <c r="B374" s="167"/>
      <c r="C374" s="168" t="s">
        <v>661</v>
      </c>
      <c r="D374" s="168" t="s">
        <v>173</v>
      </c>
      <c r="E374" s="169" t="s">
        <v>2592</v>
      </c>
      <c r="F374" s="170" t="s">
        <v>2593</v>
      </c>
      <c r="G374" s="171" t="s">
        <v>184</v>
      </c>
      <c r="H374" s="172">
        <v>416.20299999999997</v>
      </c>
      <c r="I374" s="173"/>
      <c r="J374" s="174">
        <f>ROUND(I374*H374,2)</f>
        <v>0</v>
      </c>
      <c r="K374" s="175"/>
      <c r="L374" s="34"/>
      <c r="M374" s="176" t="s">
        <v>1</v>
      </c>
      <c r="N374" s="177" t="s">
        <v>42</v>
      </c>
      <c r="O374" s="59"/>
      <c r="P374" s="178">
        <f>O374*H374</f>
        <v>0</v>
      </c>
      <c r="Q374" s="178">
        <v>1.6250000000000001E-2</v>
      </c>
      <c r="R374" s="178">
        <f>Q374*H374</f>
        <v>6.7632987499999997</v>
      </c>
      <c r="S374" s="178">
        <v>0</v>
      </c>
      <c r="T374" s="179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80" t="s">
        <v>273</v>
      </c>
      <c r="AT374" s="180" t="s">
        <v>173</v>
      </c>
      <c r="AU374" s="180" t="s">
        <v>86</v>
      </c>
      <c r="AY374" s="18" t="s">
        <v>170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18" t="s">
        <v>84</v>
      </c>
      <c r="BK374" s="181">
        <f>ROUND(I374*H374,2)</f>
        <v>0</v>
      </c>
      <c r="BL374" s="18" t="s">
        <v>273</v>
      </c>
      <c r="BM374" s="180" t="s">
        <v>2594</v>
      </c>
    </row>
    <row r="375" spans="1:65" s="14" customFormat="1" ht="10.199999999999999">
      <c r="B375" s="190"/>
      <c r="D375" s="183" t="s">
        <v>179</v>
      </c>
      <c r="E375" s="191" t="s">
        <v>1</v>
      </c>
      <c r="F375" s="192" t="s">
        <v>2495</v>
      </c>
      <c r="H375" s="193">
        <v>370.79399999999998</v>
      </c>
      <c r="I375" s="194"/>
      <c r="L375" s="190"/>
      <c r="M375" s="195"/>
      <c r="N375" s="196"/>
      <c r="O375" s="196"/>
      <c r="P375" s="196"/>
      <c r="Q375" s="196"/>
      <c r="R375" s="196"/>
      <c r="S375" s="196"/>
      <c r="T375" s="197"/>
      <c r="AT375" s="191" t="s">
        <v>179</v>
      </c>
      <c r="AU375" s="191" t="s">
        <v>86</v>
      </c>
      <c r="AV375" s="14" t="s">
        <v>86</v>
      </c>
      <c r="AW375" s="14" t="s">
        <v>32</v>
      </c>
      <c r="AX375" s="14" t="s">
        <v>77</v>
      </c>
      <c r="AY375" s="191" t="s">
        <v>170</v>
      </c>
    </row>
    <row r="376" spans="1:65" s="13" customFormat="1" ht="10.199999999999999">
      <c r="B376" s="182"/>
      <c r="D376" s="183" t="s">
        <v>179</v>
      </c>
      <c r="E376" s="184" t="s">
        <v>1</v>
      </c>
      <c r="F376" s="185" t="s">
        <v>2403</v>
      </c>
      <c r="H376" s="184" t="s">
        <v>1</v>
      </c>
      <c r="I376" s="186"/>
      <c r="L376" s="182"/>
      <c r="M376" s="187"/>
      <c r="N376" s="188"/>
      <c r="O376" s="188"/>
      <c r="P376" s="188"/>
      <c r="Q376" s="188"/>
      <c r="R376" s="188"/>
      <c r="S376" s="188"/>
      <c r="T376" s="189"/>
      <c r="AT376" s="184" t="s">
        <v>179</v>
      </c>
      <c r="AU376" s="184" t="s">
        <v>86</v>
      </c>
      <c r="AV376" s="13" t="s">
        <v>84</v>
      </c>
      <c r="AW376" s="13" t="s">
        <v>32</v>
      </c>
      <c r="AX376" s="13" t="s">
        <v>77</v>
      </c>
      <c r="AY376" s="184" t="s">
        <v>170</v>
      </c>
    </row>
    <row r="377" spans="1:65" s="14" customFormat="1" ht="10.199999999999999">
      <c r="B377" s="190"/>
      <c r="D377" s="183" t="s">
        <v>179</v>
      </c>
      <c r="E377" s="191" t="s">
        <v>1</v>
      </c>
      <c r="F377" s="192" t="s">
        <v>2595</v>
      </c>
      <c r="H377" s="193">
        <v>45.408999999999999</v>
      </c>
      <c r="I377" s="194"/>
      <c r="L377" s="190"/>
      <c r="M377" s="195"/>
      <c r="N377" s="196"/>
      <c r="O377" s="196"/>
      <c r="P377" s="196"/>
      <c r="Q377" s="196"/>
      <c r="R377" s="196"/>
      <c r="S377" s="196"/>
      <c r="T377" s="197"/>
      <c r="AT377" s="191" t="s">
        <v>179</v>
      </c>
      <c r="AU377" s="191" t="s">
        <v>86</v>
      </c>
      <c r="AV377" s="14" t="s">
        <v>86</v>
      </c>
      <c r="AW377" s="14" t="s">
        <v>32</v>
      </c>
      <c r="AX377" s="14" t="s">
        <v>77</v>
      </c>
      <c r="AY377" s="191" t="s">
        <v>170</v>
      </c>
    </row>
    <row r="378" spans="1:65" s="15" customFormat="1" ht="10.199999999999999">
      <c r="B378" s="198"/>
      <c r="D378" s="183" t="s">
        <v>179</v>
      </c>
      <c r="E378" s="199" t="s">
        <v>1</v>
      </c>
      <c r="F378" s="200" t="s">
        <v>198</v>
      </c>
      <c r="H378" s="201">
        <v>416.20299999999997</v>
      </c>
      <c r="I378" s="202"/>
      <c r="L378" s="198"/>
      <c r="M378" s="203"/>
      <c r="N378" s="204"/>
      <c r="O378" s="204"/>
      <c r="P378" s="204"/>
      <c r="Q378" s="204"/>
      <c r="R378" s="204"/>
      <c r="S378" s="204"/>
      <c r="T378" s="205"/>
      <c r="AT378" s="199" t="s">
        <v>179</v>
      </c>
      <c r="AU378" s="199" t="s">
        <v>86</v>
      </c>
      <c r="AV378" s="15" t="s">
        <v>177</v>
      </c>
      <c r="AW378" s="15" t="s">
        <v>32</v>
      </c>
      <c r="AX378" s="15" t="s">
        <v>84</v>
      </c>
      <c r="AY378" s="199" t="s">
        <v>170</v>
      </c>
    </row>
    <row r="379" spans="1:65" s="2" customFormat="1" ht="21.75" customHeight="1">
      <c r="A379" s="33"/>
      <c r="B379" s="167"/>
      <c r="C379" s="168" t="s">
        <v>665</v>
      </c>
      <c r="D379" s="168" t="s">
        <v>173</v>
      </c>
      <c r="E379" s="169" t="s">
        <v>2596</v>
      </c>
      <c r="F379" s="170" t="s">
        <v>2597</v>
      </c>
      <c r="G379" s="171" t="s">
        <v>184</v>
      </c>
      <c r="H379" s="172">
        <v>229.32</v>
      </c>
      <c r="I379" s="173"/>
      <c r="J379" s="174">
        <f>ROUND(I379*H379,2)</f>
        <v>0</v>
      </c>
      <c r="K379" s="175"/>
      <c r="L379" s="34"/>
      <c r="M379" s="176" t="s">
        <v>1</v>
      </c>
      <c r="N379" s="177" t="s">
        <v>42</v>
      </c>
      <c r="O379" s="59"/>
      <c r="P379" s="178">
        <f>O379*H379</f>
        <v>0</v>
      </c>
      <c r="Q379" s="178">
        <v>1.3429999999999999E-2</v>
      </c>
      <c r="R379" s="178">
        <f>Q379*H379</f>
        <v>3.0797675999999998</v>
      </c>
      <c r="S379" s="178">
        <v>0</v>
      </c>
      <c r="T379" s="179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80" t="s">
        <v>273</v>
      </c>
      <c r="AT379" s="180" t="s">
        <v>173</v>
      </c>
      <c r="AU379" s="180" t="s">
        <v>86</v>
      </c>
      <c r="AY379" s="18" t="s">
        <v>170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18" t="s">
        <v>84</v>
      </c>
      <c r="BK379" s="181">
        <f>ROUND(I379*H379,2)</f>
        <v>0</v>
      </c>
      <c r="BL379" s="18" t="s">
        <v>273</v>
      </c>
      <c r="BM379" s="180" t="s">
        <v>2598</v>
      </c>
    </row>
    <row r="380" spans="1:65" s="14" customFormat="1" ht="10.199999999999999">
      <c r="B380" s="190"/>
      <c r="D380" s="183" t="s">
        <v>179</v>
      </c>
      <c r="E380" s="191" t="s">
        <v>1</v>
      </c>
      <c r="F380" s="192" t="s">
        <v>2599</v>
      </c>
      <c r="H380" s="193">
        <v>229.32</v>
      </c>
      <c r="I380" s="194"/>
      <c r="L380" s="190"/>
      <c r="M380" s="195"/>
      <c r="N380" s="196"/>
      <c r="O380" s="196"/>
      <c r="P380" s="196"/>
      <c r="Q380" s="196"/>
      <c r="R380" s="196"/>
      <c r="S380" s="196"/>
      <c r="T380" s="197"/>
      <c r="AT380" s="191" t="s">
        <v>179</v>
      </c>
      <c r="AU380" s="191" t="s">
        <v>86</v>
      </c>
      <c r="AV380" s="14" t="s">
        <v>86</v>
      </c>
      <c r="AW380" s="14" t="s">
        <v>32</v>
      </c>
      <c r="AX380" s="14" t="s">
        <v>84</v>
      </c>
      <c r="AY380" s="191" t="s">
        <v>170</v>
      </c>
    </row>
    <row r="381" spans="1:65" s="2" customFormat="1" ht="21.75" customHeight="1">
      <c r="A381" s="33"/>
      <c r="B381" s="167"/>
      <c r="C381" s="168" t="s">
        <v>669</v>
      </c>
      <c r="D381" s="168" t="s">
        <v>173</v>
      </c>
      <c r="E381" s="169" t="s">
        <v>2600</v>
      </c>
      <c r="F381" s="170" t="s">
        <v>2601</v>
      </c>
      <c r="G381" s="171" t="s">
        <v>184</v>
      </c>
      <c r="H381" s="172">
        <v>229.32</v>
      </c>
      <c r="I381" s="173"/>
      <c r="J381" s="174">
        <f>ROUND(I381*H381,2)</f>
        <v>0</v>
      </c>
      <c r="K381" s="175"/>
      <c r="L381" s="34"/>
      <c r="M381" s="176" t="s">
        <v>1</v>
      </c>
      <c r="N381" s="177" t="s">
        <v>42</v>
      </c>
      <c r="O381" s="59"/>
      <c r="P381" s="178">
        <f>O381*H381</f>
        <v>0</v>
      </c>
      <c r="Q381" s="178">
        <v>0</v>
      </c>
      <c r="R381" s="178">
        <f>Q381*H381</f>
        <v>0</v>
      </c>
      <c r="S381" s="178">
        <v>0</v>
      </c>
      <c r="T381" s="179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80" t="s">
        <v>273</v>
      </c>
      <c r="AT381" s="180" t="s">
        <v>173</v>
      </c>
      <c r="AU381" s="180" t="s">
        <v>86</v>
      </c>
      <c r="AY381" s="18" t="s">
        <v>170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18" t="s">
        <v>84</v>
      </c>
      <c r="BK381" s="181">
        <f>ROUND(I381*H381,2)</f>
        <v>0</v>
      </c>
      <c r="BL381" s="18" t="s">
        <v>273</v>
      </c>
      <c r="BM381" s="180" t="s">
        <v>2602</v>
      </c>
    </row>
    <row r="382" spans="1:65" s="14" customFormat="1" ht="10.199999999999999">
      <c r="B382" s="190"/>
      <c r="D382" s="183" t="s">
        <v>179</v>
      </c>
      <c r="E382" s="191" t="s">
        <v>1</v>
      </c>
      <c r="F382" s="192" t="s">
        <v>2603</v>
      </c>
      <c r="H382" s="193">
        <v>297.34500000000003</v>
      </c>
      <c r="I382" s="194"/>
      <c r="L382" s="190"/>
      <c r="M382" s="195"/>
      <c r="N382" s="196"/>
      <c r="O382" s="196"/>
      <c r="P382" s="196"/>
      <c r="Q382" s="196"/>
      <c r="R382" s="196"/>
      <c r="S382" s="196"/>
      <c r="T382" s="197"/>
      <c r="AT382" s="191" t="s">
        <v>179</v>
      </c>
      <c r="AU382" s="191" t="s">
        <v>86</v>
      </c>
      <c r="AV382" s="14" t="s">
        <v>86</v>
      </c>
      <c r="AW382" s="14" t="s">
        <v>32</v>
      </c>
      <c r="AX382" s="14" t="s">
        <v>77</v>
      </c>
      <c r="AY382" s="191" t="s">
        <v>170</v>
      </c>
    </row>
    <row r="383" spans="1:65" s="14" customFormat="1" ht="10.199999999999999">
      <c r="B383" s="190"/>
      <c r="D383" s="183" t="s">
        <v>179</v>
      </c>
      <c r="E383" s="191" t="s">
        <v>1</v>
      </c>
      <c r="F383" s="192" t="s">
        <v>2604</v>
      </c>
      <c r="H383" s="193">
        <v>-68.025000000000006</v>
      </c>
      <c r="I383" s="194"/>
      <c r="L383" s="190"/>
      <c r="M383" s="195"/>
      <c r="N383" s="196"/>
      <c r="O383" s="196"/>
      <c r="P383" s="196"/>
      <c r="Q383" s="196"/>
      <c r="R383" s="196"/>
      <c r="S383" s="196"/>
      <c r="T383" s="197"/>
      <c r="AT383" s="191" t="s">
        <v>179</v>
      </c>
      <c r="AU383" s="191" t="s">
        <v>86</v>
      </c>
      <c r="AV383" s="14" t="s">
        <v>86</v>
      </c>
      <c r="AW383" s="14" t="s">
        <v>32</v>
      </c>
      <c r="AX383" s="14" t="s">
        <v>77</v>
      </c>
      <c r="AY383" s="191" t="s">
        <v>170</v>
      </c>
    </row>
    <row r="384" spans="1:65" s="15" customFormat="1" ht="10.199999999999999">
      <c r="B384" s="198"/>
      <c r="D384" s="183" t="s">
        <v>179</v>
      </c>
      <c r="E384" s="199" t="s">
        <v>1</v>
      </c>
      <c r="F384" s="200" t="s">
        <v>198</v>
      </c>
      <c r="H384" s="201">
        <v>229.32</v>
      </c>
      <c r="I384" s="202"/>
      <c r="L384" s="198"/>
      <c r="M384" s="203"/>
      <c r="N384" s="204"/>
      <c r="O384" s="204"/>
      <c r="P384" s="204"/>
      <c r="Q384" s="204"/>
      <c r="R384" s="204"/>
      <c r="S384" s="204"/>
      <c r="T384" s="205"/>
      <c r="AT384" s="199" t="s">
        <v>179</v>
      </c>
      <c r="AU384" s="199" t="s">
        <v>86</v>
      </c>
      <c r="AV384" s="15" t="s">
        <v>177</v>
      </c>
      <c r="AW384" s="15" t="s">
        <v>32</v>
      </c>
      <c r="AX384" s="15" t="s">
        <v>84</v>
      </c>
      <c r="AY384" s="199" t="s">
        <v>170</v>
      </c>
    </row>
    <row r="385" spans="1:65" s="2" customFormat="1" ht="16.5" customHeight="1">
      <c r="A385" s="33"/>
      <c r="B385" s="167"/>
      <c r="C385" s="206" t="s">
        <v>673</v>
      </c>
      <c r="D385" s="206" t="s">
        <v>199</v>
      </c>
      <c r="E385" s="207" t="s">
        <v>2605</v>
      </c>
      <c r="F385" s="208" t="s">
        <v>2606</v>
      </c>
      <c r="G385" s="209" t="s">
        <v>184</v>
      </c>
      <c r="H385" s="210">
        <v>238.49299999999999</v>
      </c>
      <c r="I385" s="211"/>
      <c r="J385" s="212">
        <f>ROUND(I385*H385,2)</f>
        <v>0</v>
      </c>
      <c r="K385" s="213"/>
      <c r="L385" s="214"/>
      <c r="M385" s="215" t="s">
        <v>1</v>
      </c>
      <c r="N385" s="216" t="s">
        <v>42</v>
      </c>
      <c r="O385" s="59"/>
      <c r="P385" s="178">
        <f>O385*H385</f>
        <v>0</v>
      </c>
      <c r="Q385" s="178">
        <v>2.8799999999999999E-2</v>
      </c>
      <c r="R385" s="178">
        <f>Q385*H385</f>
        <v>6.8685983999999998</v>
      </c>
      <c r="S385" s="178">
        <v>0</v>
      </c>
      <c r="T385" s="179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80" t="s">
        <v>355</v>
      </c>
      <c r="AT385" s="180" t="s">
        <v>199</v>
      </c>
      <c r="AU385" s="180" t="s">
        <v>86</v>
      </c>
      <c r="AY385" s="18" t="s">
        <v>170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18" t="s">
        <v>84</v>
      </c>
      <c r="BK385" s="181">
        <f>ROUND(I385*H385,2)</f>
        <v>0</v>
      </c>
      <c r="BL385" s="18" t="s">
        <v>273</v>
      </c>
      <c r="BM385" s="180" t="s">
        <v>2607</v>
      </c>
    </row>
    <row r="386" spans="1:65" s="14" customFormat="1" ht="10.199999999999999">
      <c r="B386" s="190"/>
      <c r="D386" s="183" t="s">
        <v>179</v>
      </c>
      <c r="F386" s="192" t="s">
        <v>2608</v>
      </c>
      <c r="H386" s="193">
        <v>238.49299999999999</v>
      </c>
      <c r="I386" s="194"/>
      <c r="L386" s="190"/>
      <c r="M386" s="195"/>
      <c r="N386" s="196"/>
      <c r="O386" s="196"/>
      <c r="P386" s="196"/>
      <c r="Q386" s="196"/>
      <c r="R386" s="196"/>
      <c r="S386" s="196"/>
      <c r="T386" s="197"/>
      <c r="AT386" s="191" t="s">
        <v>179</v>
      </c>
      <c r="AU386" s="191" t="s">
        <v>86</v>
      </c>
      <c r="AV386" s="14" t="s">
        <v>86</v>
      </c>
      <c r="AW386" s="14" t="s">
        <v>3</v>
      </c>
      <c r="AX386" s="14" t="s">
        <v>84</v>
      </c>
      <c r="AY386" s="191" t="s">
        <v>170</v>
      </c>
    </row>
    <row r="387" spans="1:65" s="2" customFormat="1" ht="21.75" customHeight="1">
      <c r="A387" s="33"/>
      <c r="B387" s="167"/>
      <c r="C387" s="168" t="s">
        <v>677</v>
      </c>
      <c r="D387" s="168" t="s">
        <v>173</v>
      </c>
      <c r="E387" s="169" t="s">
        <v>2609</v>
      </c>
      <c r="F387" s="170" t="s">
        <v>2610</v>
      </c>
      <c r="G387" s="171" t="s">
        <v>184</v>
      </c>
      <c r="H387" s="172">
        <v>12.2</v>
      </c>
      <c r="I387" s="173"/>
      <c r="J387" s="174">
        <f>ROUND(I387*H387,2)</f>
        <v>0</v>
      </c>
      <c r="K387" s="175"/>
      <c r="L387" s="34"/>
      <c r="M387" s="176" t="s">
        <v>1</v>
      </c>
      <c r="N387" s="177" t="s">
        <v>42</v>
      </c>
      <c r="O387" s="59"/>
      <c r="P387" s="178">
        <f>O387*H387</f>
        <v>0</v>
      </c>
      <c r="Q387" s="178">
        <v>2.2579999999999999E-2</v>
      </c>
      <c r="R387" s="178">
        <f>Q387*H387</f>
        <v>0.275476</v>
      </c>
      <c r="S387" s="178">
        <v>0</v>
      </c>
      <c r="T387" s="179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80" t="s">
        <v>273</v>
      </c>
      <c r="AT387" s="180" t="s">
        <v>173</v>
      </c>
      <c r="AU387" s="180" t="s">
        <v>86</v>
      </c>
      <c r="AY387" s="18" t="s">
        <v>170</v>
      </c>
      <c r="BE387" s="181">
        <f>IF(N387="základní",J387,0)</f>
        <v>0</v>
      </c>
      <c r="BF387" s="181">
        <f>IF(N387="snížená",J387,0)</f>
        <v>0</v>
      </c>
      <c r="BG387" s="181">
        <f>IF(N387="zákl. přenesená",J387,0)</f>
        <v>0</v>
      </c>
      <c r="BH387" s="181">
        <f>IF(N387="sníž. přenesená",J387,0)</f>
        <v>0</v>
      </c>
      <c r="BI387" s="181">
        <f>IF(N387="nulová",J387,0)</f>
        <v>0</v>
      </c>
      <c r="BJ387" s="18" t="s">
        <v>84</v>
      </c>
      <c r="BK387" s="181">
        <f>ROUND(I387*H387,2)</f>
        <v>0</v>
      </c>
      <c r="BL387" s="18" t="s">
        <v>273</v>
      </c>
      <c r="BM387" s="180" t="s">
        <v>2611</v>
      </c>
    </row>
    <row r="388" spans="1:65" s="13" customFormat="1" ht="10.199999999999999">
      <c r="B388" s="182"/>
      <c r="D388" s="183" t="s">
        <v>179</v>
      </c>
      <c r="E388" s="184" t="s">
        <v>1</v>
      </c>
      <c r="F388" s="185" t="s">
        <v>2612</v>
      </c>
      <c r="H388" s="184" t="s">
        <v>1</v>
      </c>
      <c r="I388" s="186"/>
      <c r="L388" s="182"/>
      <c r="M388" s="187"/>
      <c r="N388" s="188"/>
      <c r="O388" s="188"/>
      <c r="P388" s="188"/>
      <c r="Q388" s="188"/>
      <c r="R388" s="188"/>
      <c r="S388" s="188"/>
      <c r="T388" s="189"/>
      <c r="AT388" s="184" t="s">
        <v>179</v>
      </c>
      <c r="AU388" s="184" t="s">
        <v>86</v>
      </c>
      <c r="AV388" s="13" t="s">
        <v>84</v>
      </c>
      <c r="AW388" s="13" t="s">
        <v>32</v>
      </c>
      <c r="AX388" s="13" t="s">
        <v>77</v>
      </c>
      <c r="AY388" s="184" t="s">
        <v>170</v>
      </c>
    </row>
    <row r="389" spans="1:65" s="14" customFormat="1" ht="10.199999999999999">
      <c r="B389" s="190"/>
      <c r="D389" s="183" t="s">
        <v>179</v>
      </c>
      <c r="E389" s="191" t="s">
        <v>1</v>
      </c>
      <c r="F389" s="192" t="s">
        <v>2613</v>
      </c>
      <c r="H389" s="193">
        <v>12.2</v>
      </c>
      <c r="I389" s="194"/>
      <c r="L389" s="190"/>
      <c r="M389" s="195"/>
      <c r="N389" s="196"/>
      <c r="O389" s="196"/>
      <c r="P389" s="196"/>
      <c r="Q389" s="196"/>
      <c r="R389" s="196"/>
      <c r="S389" s="196"/>
      <c r="T389" s="197"/>
      <c r="AT389" s="191" t="s">
        <v>179</v>
      </c>
      <c r="AU389" s="191" t="s">
        <v>86</v>
      </c>
      <c r="AV389" s="14" t="s">
        <v>86</v>
      </c>
      <c r="AW389" s="14" t="s">
        <v>32</v>
      </c>
      <c r="AX389" s="14" t="s">
        <v>84</v>
      </c>
      <c r="AY389" s="191" t="s">
        <v>170</v>
      </c>
    </row>
    <row r="390" spans="1:65" s="2" customFormat="1" ht="21.75" customHeight="1">
      <c r="A390" s="33"/>
      <c r="B390" s="167"/>
      <c r="C390" s="168" t="s">
        <v>681</v>
      </c>
      <c r="D390" s="168" t="s">
        <v>173</v>
      </c>
      <c r="E390" s="169" t="s">
        <v>2614</v>
      </c>
      <c r="F390" s="170" t="s">
        <v>2615</v>
      </c>
      <c r="G390" s="171" t="s">
        <v>244</v>
      </c>
      <c r="H390" s="172">
        <v>693.45</v>
      </c>
      <c r="I390" s="173"/>
      <c r="J390" s="174">
        <f>ROUND(I390*H390,2)</f>
        <v>0</v>
      </c>
      <c r="K390" s="175"/>
      <c r="L390" s="34"/>
      <c r="M390" s="176" t="s">
        <v>1</v>
      </c>
      <c r="N390" s="177" t="s">
        <v>42</v>
      </c>
      <c r="O390" s="59"/>
      <c r="P390" s="178">
        <f>O390*H390</f>
        <v>0</v>
      </c>
      <c r="Q390" s="178">
        <v>0</v>
      </c>
      <c r="R390" s="178">
        <f>Q390*H390</f>
        <v>0</v>
      </c>
      <c r="S390" s="178">
        <v>0</v>
      </c>
      <c r="T390" s="179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80" t="s">
        <v>273</v>
      </c>
      <c r="AT390" s="180" t="s">
        <v>173</v>
      </c>
      <c r="AU390" s="180" t="s">
        <v>86</v>
      </c>
      <c r="AY390" s="18" t="s">
        <v>170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18" t="s">
        <v>84</v>
      </c>
      <c r="BK390" s="181">
        <f>ROUND(I390*H390,2)</f>
        <v>0</v>
      </c>
      <c r="BL390" s="18" t="s">
        <v>273</v>
      </c>
      <c r="BM390" s="180" t="s">
        <v>2616</v>
      </c>
    </row>
    <row r="391" spans="1:65" s="13" customFormat="1" ht="10.199999999999999">
      <c r="B391" s="182"/>
      <c r="D391" s="183" t="s">
        <v>179</v>
      </c>
      <c r="E391" s="184" t="s">
        <v>1</v>
      </c>
      <c r="F391" s="185" t="s">
        <v>2617</v>
      </c>
      <c r="H391" s="184" t="s">
        <v>1</v>
      </c>
      <c r="I391" s="186"/>
      <c r="L391" s="182"/>
      <c r="M391" s="187"/>
      <c r="N391" s="188"/>
      <c r="O391" s="188"/>
      <c r="P391" s="188"/>
      <c r="Q391" s="188"/>
      <c r="R391" s="188"/>
      <c r="S391" s="188"/>
      <c r="T391" s="189"/>
      <c r="AT391" s="184" t="s">
        <v>179</v>
      </c>
      <c r="AU391" s="184" t="s">
        <v>86</v>
      </c>
      <c r="AV391" s="13" t="s">
        <v>84</v>
      </c>
      <c r="AW391" s="13" t="s">
        <v>32</v>
      </c>
      <c r="AX391" s="13" t="s">
        <v>77</v>
      </c>
      <c r="AY391" s="184" t="s">
        <v>170</v>
      </c>
    </row>
    <row r="392" spans="1:65" s="14" customFormat="1" ht="10.199999999999999">
      <c r="B392" s="190"/>
      <c r="D392" s="183" t="s">
        <v>179</v>
      </c>
      <c r="E392" s="191" t="s">
        <v>1</v>
      </c>
      <c r="F392" s="192" t="s">
        <v>2618</v>
      </c>
      <c r="H392" s="193">
        <v>693.45</v>
      </c>
      <c r="I392" s="194"/>
      <c r="L392" s="190"/>
      <c r="M392" s="195"/>
      <c r="N392" s="196"/>
      <c r="O392" s="196"/>
      <c r="P392" s="196"/>
      <c r="Q392" s="196"/>
      <c r="R392" s="196"/>
      <c r="S392" s="196"/>
      <c r="T392" s="197"/>
      <c r="AT392" s="191" t="s">
        <v>179</v>
      </c>
      <c r="AU392" s="191" t="s">
        <v>86</v>
      </c>
      <c r="AV392" s="14" t="s">
        <v>86</v>
      </c>
      <c r="AW392" s="14" t="s">
        <v>32</v>
      </c>
      <c r="AX392" s="14" t="s">
        <v>84</v>
      </c>
      <c r="AY392" s="191" t="s">
        <v>170</v>
      </c>
    </row>
    <row r="393" spans="1:65" s="2" customFormat="1" ht="21.75" customHeight="1">
      <c r="A393" s="33"/>
      <c r="B393" s="167"/>
      <c r="C393" s="168" t="s">
        <v>685</v>
      </c>
      <c r="D393" s="168" t="s">
        <v>173</v>
      </c>
      <c r="E393" s="169" t="s">
        <v>2619</v>
      </c>
      <c r="F393" s="170" t="s">
        <v>2620</v>
      </c>
      <c r="G393" s="171" t="s">
        <v>244</v>
      </c>
      <c r="H393" s="172">
        <v>72.5</v>
      </c>
      <c r="I393" s="173"/>
      <c r="J393" s="174">
        <f>ROUND(I393*H393,2)</f>
        <v>0</v>
      </c>
      <c r="K393" s="175"/>
      <c r="L393" s="34"/>
      <c r="M393" s="176" t="s">
        <v>1</v>
      </c>
      <c r="N393" s="177" t="s">
        <v>42</v>
      </c>
      <c r="O393" s="59"/>
      <c r="P393" s="178">
        <f>O393*H393</f>
        <v>0</v>
      </c>
      <c r="Q393" s="178">
        <v>0</v>
      </c>
      <c r="R393" s="178">
        <f>Q393*H393</f>
        <v>0</v>
      </c>
      <c r="S393" s="178">
        <v>0</v>
      </c>
      <c r="T393" s="179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80" t="s">
        <v>273</v>
      </c>
      <c r="AT393" s="180" t="s">
        <v>173</v>
      </c>
      <c r="AU393" s="180" t="s">
        <v>86</v>
      </c>
      <c r="AY393" s="18" t="s">
        <v>170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18" t="s">
        <v>84</v>
      </c>
      <c r="BK393" s="181">
        <f>ROUND(I393*H393,2)</f>
        <v>0</v>
      </c>
      <c r="BL393" s="18" t="s">
        <v>273</v>
      </c>
      <c r="BM393" s="180" t="s">
        <v>2621</v>
      </c>
    </row>
    <row r="394" spans="1:65" s="13" customFormat="1" ht="10.199999999999999">
      <c r="B394" s="182"/>
      <c r="D394" s="183" t="s">
        <v>179</v>
      </c>
      <c r="E394" s="184" t="s">
        <v>1</v>
      </c>
      <c r="F394" s="185" t="s">
        <v>2622</v>
      </c>
      <c r="H394" s="184" t="s">
        <v>1</v>
      </c>
      <c r="I394" s="186"/>
      <c r="L394" s="182"/>
      <c r="M394" s="187"/>
      <c r="N394" s="188"/>
      <c r="O394" s="188"/>
      <c r="P394" s="188"/>
      <c r="Q394" s="188"/>
      <c r="R394" s="188"/>
      <c r="S394" s="188"/>
      <c r="T394" s="189"/>
      <c r="AT394" s="184" t="s">
        <v>179</v>
      </c>
      <c r="AU394" s="184" t="s">
        <v>86</v>
      </c>
      <c r="AV394" s="13" t="s">
        <v>84</v>
      </c>
      <c r="AW394" s="13" t="s">
        <v>32</v>
      </c>
      <c r="AX394" s="13" t="s">
        <v>77</v>
      </c>
      <c r="AY394" s="184" t="s">
        <v>170</v>
      </c>
    </row>
    <row r="395" spans="1:65" s="14" customFormat="1" ht="10.199999999999999">
      <c r="B395" s="190"/>
      <c r="D395" s="183" t="s">
        <v>179</v>
      </c>
      <c r="E395" s="191" t="s">
        <v>1</v>
      </c>
      <c r="F395" s="192" t="s">
        <v>2623</v>
      </c>
      <c r="H395" s="193">
        <v>72.5</v>
      </c>
      <c r="I395" s="194"/>
      <c r="L395" s="190"/>
      <c r="M395" s="195"/>
      <c r="N395" s="196"/>
      <c r="O395" s="196"/>
      <c r="P395" s="196"/>
      <c r="Q395" s="196"/>
      <c r="R395" s="196"/>
      <c r="S395" s="196"/>
      <c r="T395" s="197"/>
      <c r="AT395" s="191" t="s">
        <v>179</v>
      </c>
      <c r="AU395" s="191" t="s">
        <v>86</v>
      </c>
      <c r="AV395" s="14" t="s">
        <v>86</v>
      </c>
      <c r="AW395" s="14" t="s">
        <v>32</v>
      </c>
      <c r="AX395" s="14" t="s">
        <v>84</v>
      </c>
      <c r="AY395" s="191" t="s">
        <v>170</v>
      </c>
    </row>
    <row r="396" spans="1:65" s="2" customFormat="1" ht="16.5" customHeight="1">
      <c r="A396" s="33"/>
      <c r="B396" s="167"/>
      <c r="C396" s="206" t="s">
        <v>689</v>
      </c>
      <c r="D396" s="206" t="s">
        <v>199</v>
      </c>
      <c r="E396" s="207" t="s">
        <v>2574</v>
      </c>
      <c r="F396" s="208" t="s">
        <v>2575</v>
      </c>
      <c r="G396" s="209" t="s">
        <v>176</v>
      </c>
      <c r="H396" s="210">
        <v>25.209</v>
      </c>
      <c r="I396" s="211"/>
      <c r="J396" s="212">
        <f>ROUND(I396*H396,2)</f>
        <v>0</v>
      </c>
      <c r="K396" s="213"/>
      <c r="L396" s="214"/>
      <c r="M396" s="215" t="s">
        <v>1</v>
      </c>
      <c r="N396" s="216" t="s">
        <v>42</v>
      </c>
      <c r="O396" s="59"/>
      <c r="P396" s="178">
        <f>O396*H396</f>
        <v>0</v>
      </c>
      <c r="Q396" s="178">
        <v>0.55000000000000004</v>
      </c>
      <c r="R396" s="178">
        <f>Q396*H396</f>
        <v>13.86495</v>
      </c>
      <c r="S396" s="178">
        <v>0</v>
      </c>
      <c r="T396" s="179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80" t="s">
        <v>355</v>
      </c>
      <c r="AT396" s="180" t="s">
        <v>199</v>
      </c>
      <c r="AU396" s="180" t="s">
        <v>86</v>
      </c>
      <c r="AY396" s="18" t="s">
        <v>170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18" t="s">
        <v>84</v>
      </c>
      <c r="BK396" s="181">
        <f>ROUND(I396*H396,2)</f>
        <v>0</v>
      </c>
      <c r="BL396" s="18" t="s">
        <v>273</v>
      </c>
      <c r="BM396" s="180" t="s">
        <v>2624</v>
      </c>
    </row>
    <row r="397" spans="1:65" s="14" customFormat="1" ht="10.199999999999999">
      <c r="B397" s="190"/>
      <c r="D397" s="183" t="s">
        <v>179</v>
      </c>
      <c r="E397" s="191" t="s">
        <v>1</v>
      </c>
      <c r="F397" s="192" t="s">
        <v>2625</v>
      </c>
      <c r="H397" s="193">
        <v>17.974</v>
      </c>
      <c r="I397" s="194"/>
      <c r="L397" s="190"/>
      <c r="M397" s="195"/>
      <c r="N397" s="196"/>
      <c r="O397" s="196"/>
      <c r="P397" s="196"/>
      <c r="Q397" s="196"/>
      <c r="R397" s="196"/>
      <c r="S397" s="196"/>
      <c r="T397" s="197"/>
      <c r="AT397" s="191" t="s">
        <v>179</v>
      </c>
      <c r="AU397" s="191" t="s">
        <v>86</v>
      </c>
      <c r="AV397" s="14" t="s">
        <v>86</v>
      </c>
      <c r="AW397" s="14" t="s">
        <v>32</v>
      </c>
      <c r="AX397" s="14" t="s">
        <v>77</v>
      </c>
      <c r="AY397" s="191" t="s">
        <v>170</v>
      </c>
    </row>
    <row r="398" spans="1:65" s="14" customFormat="1" ht="10.199999999999999">
      <c r="B398" s="190"/>
      <c r="D398" s="183" t="s">
        <v>179</v>
      </c>
      <c r="E398" s="191" t="s">
        <v>1</v>
      </c>
      <c r="F398" s="192" t="s">
        <v>2626</v>
      </c>
      <c r="H398" s="193">
        <v>7.2350000000000003</v>
      </c>
      <c r="I398" s="194"/>
      <c r="L398" s="190"/>
      <c r="M398" s="195"/>
      <c r="N398" s="196"/>
      <c r="O398" s="196"/>
      <c r="P398" s="196"/>
      <c r="Q398" s="196"/>
      <c r="R398" s="196"/>
      <c r="S398" s="196"/>
      <c r="T398" s="197"/>
      <c r="AT398" s="191" t="s">
        <v>179</v>
      </c>
      <c r="AU398" s="191" t="s">
        <v>86</v>
      </c>
      <c r="AV398" s="14" t="s">
        <v>86</v>
      </c>
      <c r="AW398" s="14" t="s">
        <v>32</v>
      </c>
      <c r="AX398" s="14" t="s">
        <v>77</v>
      </c>
      <c r="AY398" s="191" t="s">
        <v>170</v>
      </c>
    </row>
    <row r="399" spans="1:65" s="15" customFormat="1" ht="10.199999999999999">
      <c r="B399" s="198"/>
      <c r="D399" s="183" t="s">
        <v>179</v>
      </c>
      <c r="E399" s="199" t="s">
        <v>1</v>
      </c>
      <c r="F399" s="200" t="s">
        <v>198</v>
      </c>
      <c r="H399" s="201">
        <v>25.209</v>
      </c>
      <c r="I399" s="202"/>
      <c r="L399" s="198"/>
      <c r="M399" s="203"/>
      <c r="N399" s="204"/>
      <c r="O399" s="204"/>
      <c r="P399" s="204"/>
      <c r="Q399" s="204"/>
      <c r="R399" s="204"/>
      <c r="S399" s="204"/>
      <c r="T399" s="205"/>
      <c r="AT399" s="199" t="s">
        <v>179</v>
      </c>
      <c r="AU399" s="199" t="s">
        <v>86</v>
      </c>
      <c r="AV399" s="15" t="s">
        <v>177</v>
      </c>
      <c r="AW399" s="15" t="s">
        <v>32</v>
      </c>
      <c r="AX399" s="15" t="s">
        <v>84</v>
      </c>
      <c r="AY399" s="199" t="s">
        <v>170</v>
      </c>
    </row>
    <row r="400" spans="1:65" s="2" customFormat="1" ht="21.75" customHeight="1">
      <c r="A400" s="33"/>
      <c r="B400" s="167"/>
      <c r="C400" s="168" t="s">
        <v>693</v>
      </c>
      <c r="D400" s="168" t="s">
        <v>173</v>
      </c>
      <c r="E400" s="169" t="s">
        <v>2627</v>
      </c>
      <c r="F400" s="170" t="s">
        <v>2628</v>
      </c>
      <c r="G400" s="171" t="s">
        <v>176</v>
      </c>
      <c r="H400" s="172">
        <v>25.209</v>
      </c>
      <c r="I400" s="173"/>
      <c r="J400" s="174">
        <f>ROUND(I400*H400,2)</f>
        <v>0</v>
      </c>
      <c r="K400" s="175"/>
      <c r="L400" s="34"/>
      <c r="M400" s="176" t="s">
        <v>1</v>
      </c>
      <c r="N400" s="177" t="s">
        <v>42</v>
      </c>
      <c r="O400" s="59"/>
      <c r="P400" s="178">
        <f>O400*H400</f>
        <v>0</v>
      </c>
      <c r="Q400" s="178">
        <v>2.81E-3</v>
      </c>
      <c r="R400" s="178">
        <f>Q400*H400</f>
        <v>7.0837289999999997E-2</v>
      </c>
      <c r="S400" s="178">
        <v>0</v>
      </c>
      <c r="T400" s="179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80" t="s">
        <v>273</v>
      </c>
      <c r="AT400" s="180" t="s">
        <v>173</v>
      </c>
      <c r="AU400" s="180" t="s">
        <v>86</v>
      </c>
      <c r="AY400" s="18" t="s">
        <v>170</v>
      </c>
      <c r="BE400" s="181">
        <f>IF(N400="základní",J400,0)</f>
        <v>0</v>
      </c>
      <c r="BF400" s="181">
        <f>IF(N400="snížená",J400,0)</f>
        <v>0</v>
      </c>
      <c r="BG400" s="181">
        <f>IF(N400="zákl. přenesená",J400,0)</f>
        <v>0</v>
      </c>
      <c r="BH400" s="181">
        <f>IF(N400="sníž. přenesená",J400,0)</f>
        <v>0</v>
      </c>
      <c r="BI400" s="181">
        <f>IF(N400="nulová",J400,0)</f>
        <v>0</v>
      </c>
      <c r="BJ400" s="18" t="s">
        <v>84</v>
      </c>
      <c r="BK400" s="181">
        <f>ROUND(I400*H400,2)</f>
        <v>0</v>
      </c>
      <c r="BL400" s="18" t="s">
        <v>273</v>
      </c>
      <c r="BM400" s="180" t="s">
        <v>2629</v>
      </c>
    </row>
    <row r="401" spans="1:65" s="14" customFormat="1" ht="10.199999999999999">
      <c r="B401" s="190"/>
      <c r="D401" s="183" t="s">
        <v>179</v>
      </c>
      <c r="E401" s="191" t="s">
        <v>1</v>
      </c>
      <c r="F401" s="192" t="s">
        <v>2630</v>
      </c>
      <c r="H401" s="193">
        <v>25.209</v>
      </c>
      <c r="I401" s="194"/>
      <c r="L401" s="190"/>
      <c r="M401" s="195"/>
      <c r="N401" s="196"/>
      <c r="O401" s="196"/>
      <c r="P401" s="196"/>
      <c r="Q401" s="196"/>
      <c r="R401" s="196"/>
      <c r="S401" s="196"/>
      <c r="T401" s="197"/>
      <c r="AT401" s="191" t="s">
        <v>179</v>
      </c>
      <c r="AU401" s="191" t="s">
        <v>86</v>
      </c>
      <c r="AV401" s="14" t="s">
        <v>86</v>
      </c>
      <c r="AW401" s="14" t="s">
        <v>32</v>
      </c>
      <c r="AX401" s="14" t="s">
        <v>84</v>
      </c>
      <c r="AY401" s="191" t="s">
        <v>170</v>
      </c>
    </row>
    <row r="402" spans="1:65" s="2" customFormat="1" ht="21.75" customHeight="1">
      <c r="A402" s="33"/>
      <c r="B402" s="167"/>
      <c r="C402" s="168" t="s">
        <v>698</v>
      </c>
      <c r="D402" s="168" t="s">
        <v>173</v>
      </c>
      <c r="E402" s="169" t="s">
        <v>2631</v>
      </c>
      <c r="F402" s="170" t="s">
        <v>2632</v>
      </c>
      <c r="G402" s="171" t="s">
        <v>190</v>
      </c>
      <c r="H402" s="172">
        <v>43.6</v>
      </c>
      <c r="I402" s="173"/>
      <c r="J402" s="174">
        <f>ROUND(I402*H402,2)</f>
        <v>0</v>
      </c>
      <c r="K402" s="175"/>
      <c r="L402" s="34"/>
      <c r="M402" s="176" t="s">
        <v>1</v>
      </c>
      <c r="N402" s="177" t="s">
        <v>42</v>
      </c>
      <c r="O402" s="59"/>
      <c r="P402" s="178">
        <f>O402*H402</f>
        <v>0</v>
      </c>
      <c r="Q402" s="178">
        <v>0</v>
      </c>
      <c r="R402" s="178">
        <f>Q402*H402</f>
        <v>0</v>
      </c>
      <c r="S402" s="178">
        <v>0</v>
      </c>
      <c r="T402" s="179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80" t="s">
        <v>273</v>
      </c>
      <c r="AT402" s="180" t="s">
        <v>173</v>
      </c>
      <c r="AU402" s="180" t="s">
        <v>86</v>
      </c>
      <c r="AY402" s="18" t="s">
        <v>170</v>
      </c>
      <c r="BE402" s="181">
        <f>IF(N402="základní",J402,0)</f>
        <v>0</v>
      </c>
      <c r="BF402" s="181">
        <f>IF(N402="snížená",J402,0)</f>
        <v>0</v>
      </c>
      <c r="BG402" s="181">
        <f>IF(N402="zákl. přenesená",J402,0)</f>
        <v>0</v>
      </c>
      <c r="BH402" s="181">
        <f>IF(N402="sníž. přenesená",J402,0)</f>
        <v>0</v>
      </c>
      <c r="BI402" s="181">
        <f>IF(N402="nulová",J402,0)</f>
        <v>0</v>
      </c>
      <c r="BJ402" s="18" t="s">
        <v>84</v>
      </c>
      <c r="BK402" s="181">
        <f>ROUND(I402*H402,2)</f>
        <v>0</v>
      </c>
      <c r="BL402" s="18" t="s">
        <v>273</v>
      </c>
      <c r="BM402" s="180" t="s">
        <v>2633</v>
      </c>
    </row>
    <row r="403" spans="1:65" s="12" customFormat="1" ht="22.8" customHeight="1">
      <c r="B403" s="154"/>
      <c r="D403" s="155" t="s">
        <v>76</v>
      </c>
      <c r="E403" s="165" t="s">
        <v>511</v>
      </c>
      <c r="F403" s="165" t="s">
        <v>512</v>
      </c>
      <c r="I403" s="157"/>
      <c r="J403" s="166">
        <f>BK403</f>
        <v>0</v>
      </c>
      <c r="L403" s="154"/>
      <c r="M403" s="159"/>
      <c r="N403" s="160"/>
      <c r="O403" s="160"/>
      <c r="P403" s="161">
        <f>SUM(P404:P478)</f>
        <v>0</v>
      </c>
      <c r="Q403" s="160"/>
      <c r="R403" s="161">
        <f>SUM(R404:R478)</f>
        <v>37.492983670000001</v>
      </c>
      <c r="S403" s="160"/>
      <c r="T403" s="162">
        <f>SUM(T404:T478)</f>
        <v>0</v>
      </c>
      <c r="AR403" s="155" t="s">
        <v>86</v>
      </c>
      <c r="AT403" s="163" t="s">
        <v>76</v>
      </c>
      <c r="AU403" s="163" t="s">
        <v>84</v>
      </c>
      <c r="AY403" s="155" t="s">
        <v>170</v>
      </c>
      <c r="BK403" s="164">
        <f>SUM(BK404:BK478)</f>
        <v>0</v>
      </c>
    </row>
    <row r="404" spans="1:65" s="2" customFormat="1" ht="21.75" customHeight="1">
      <c r="A404" s="33"/>
      <c r="B404" s="167"/>
      <c r="C404" s="168" t="s">
        <v>702</v>
      </c>
      <c r="D404" s="168" t="s">
        <v>173</v>
      </c>
      <c r="E404" s="169" t="s">
        <v>2634</v>
      </c>
      <c r="F404" s="170" t="s">
        <v>2635</v>
      </c>
      <c r="G404" s="171" t="s">
        <v>184</v>
      </c>
      <c r="H404" s="172">
        <v>7.92</v>
      </c>
      <c r="I404" s="173"/>
      <c r="J404" s="174">
        <f>ROUND(I404*H404,2)</f>
        <v>0</v>
      </c>
      <c r="K404" s="175"/>
      <c r="L404" s="34"/>
      <c r="M404" s="176" t="s">
        <v>1</v>
      </c>
      <c r="N404" s="177" t="s">
        <v>42</v>
      </c>
      <c r="O404" s="59"/>
      <c r="P404" s="178">
        <f>O404*H404</f>
        <v>0</v>
      </c>
      <c r="Q404" s="178">
        <v>4.41E-2</v>
      </c>
      <c r="R404" s="178">
        <f>Q404*H404</f>
        <v>0.34927200000000003</v>
      </c>
      <c r="S404" s="178">
        <v>0</v>
      </c>
      <c r="T404" s="179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80" t="s">
        <v>273</v>
      </c>
      <c r="AT404" s="180" t="s">
        <v>173</v>
      </c>
      <c r="AU404" s="180" t="s">
        <v>86</v>
      </c>
      <c r="AY404" s="18" t="s">
        <v>170</v>
      </c>
      <c r="BE404" s="181">
        <f>IF(N404="základní",J404,0)</f>
        <v>0</v>
      </c>
      <c r="BF404" s="181">
        <f>IF(N404="snížená",J404,0)</f>
        <v>0</v>
      </c>
      <c r="BG404" s="181">
        <f>IF(N404="zákl. přenesená",J404,0)</f>
        <v>0</v>
      </c>
      <c r="BH404" s="181">
        <f>IF(N404="sníž. přenesená",J404,0)</f>
        <v>0</v>
      </c>
      <c r="BI404" s="181">
        <f>IF(N404="nulová",J404,0)</f>
        <v>0</v>
      </c>
      <c r="BJ404" s="18" t="s">
        <v>84</v>
      </c>
      <c r="BK404" s="181">
        <f>ROUND(I404*H404,2)</f>
        <v>0</v>
      </c>
      <c r="BL404" s="18" t="s">
        <v>273</v>
      </c>
      <c r="BM404" s="180" t="s">
        <v>2636</v>
      </c>
    </row>
    <row r="405" spans="1:65" s="14" customFormat="1" ht="10.199999999999999">
      <c r="B405" s="190"/>
      <c r="D405" s="183" t="s">
        <v>179</v>
      </c>
      <c r="E405" s="191" t="s">
        <v>1</v>
      </c>
      <c r="F405" s="192" t="s">
        <v>2637</v>
      </c>
      <c r="H405" s="193">
        <v>7.92</v>
      </c>
      <c r="I405" s="194"/>
      <c r="L405" s="190"/>
      <c r="M405" s="195"/>
      <c r="N405" s="196"/>
      <c r="O405" s="196"/>
      <c r="P405" s="196"/>
      <c r="Q405" s="196"/>
      <c r="R405" s="196"/>
      <c r="S405" s="196"/>
      <c r="T405" s="197"/>
      <c r="AT405" s="191" t="s">
        <v>179</v>
      </c>
      <c r="AU405" s="191" t="s">
        <v>86</v>
      </c>
      <c r="AV405" s="14" t="s">
        <v>86</v>
      </c>
      <c r="AW405" s="14" t="s">
        <v>32</v>
      </c>
      <c r="AX405" s="14" t="s">
        <v>84</v>
      </c>
      <c r="AY405" s="191" t="s">
        <v>170</v>
      </c>
    </row>
    <row r="406" spans="1:65" s="2" customFormat="1" ht="21.75" customHeight="1">
      <c r="A406" s="33"/>
      <c r="B406" s="167"/>
      <c r="C406" s="168" t="s">
        <v>707</v>
      </c>
      <c r="D406" s="168" t="s">
        <v>173</v>
      </c>
      <c r="E406" s="169" t="s">
        <v>2638</v>
      </c>
      <c r="F406" s="170" t="s">
        <v>2639</v>
      </c>
      <c r="G406" s="171" t="s">
        <v>184</v>
      </c>
      <c r="H406" s="172">
        <v>159.49799999999999</v>
      </c>
      <c r="I406" s="173"/>
      <c r="J406" s="174">
        <f>ROUND(I406*H406,2)</f>
        <v>0</v>
      </c>
      <c r="K406" s="175"/>
      <c r="L406" s="34"/>
      <c r="M406" s="176" t="s">
        <v>1</v>
      </c>
      <c r="N406" s="177" t="s">
        <v>42</v>
      </c>
      <c r="O406" s="59"/>
      <c r="P406" s="178">
        <f>O406*H406</f>
        <v>0</v>
      </c>
      <c r="Q406" s="178">
        <v>4.6199999999999998E-2</v>
      </c>
      <c r="R406" s="178">
        <f>Q406*H406</f>
        <v>7.3688075999999993</v>
      </c>
      <c r="S406" s="178">
        <v>0</v>
      </c>
      <c r="T406" s="179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80" t="s">
        <v>273</v>
      </c>
      <c r="AT406" s="180" t="s">
        <v>173</v>
      </c>
      <c r="AU406" s="180" t="s">
        <v>86</v>
      </c>
      <c r="AY406" s="18" t="s">
        <v>170</v>
      </c>
      <c r="BE406" s="181">
        <f>IF(N406="základní",J406,0)</f>
        <v>0</v>
      </c>
      <c r="BF406" s="181">
        <f>IF(N406="snížená",J406,0)</f>
        <v>0</v>
      </c>
      <c r="BG406" s="181">
        <f>IF(N406="zákl. přenesená",J406,0)</f>
        <v>0</v>
      </c>
      <c r="BH406" s="181">
        <f>IF(N406="sníž. přenesená",J406,0)</f>
        <v>0</v>
      </c>
      <c r="BI406" s="181">
        <f>IF(N406="nulová",J406,0)</f>
        <v>0</v>
      </c>
      <c r="BJ406" s="18" t="s">
        <v>84</v>
      </c>
      <c r="BK406" s="181">
        <f>ROUND(I406*H406,2)</f>
        <v>0</v>
      </c>
      <c r="BL406" s="18" t="s">
        <v>273</v>
      </c>
      <c r="BM406" s="180" t="s">
        <v>2640</v>
      </c>
    </row>
    <row r="407" spans="1:65" s="14" customFormat="1" ht="10.199999999999999">
      <c r="B407" s="190"/>
      <c r="D407" s="183" t="s">
        <v>179</v>
      </c>
      <c r="E407" s="191" t="s">
        <v>1</v>
      </c>
      <c r="F407" s="192" t="s">
        <v>2641</v>
      </c>
      <c r="H407" s="193">
        <v>173.49799999999999</v>
      </c>
      <c r="I407" s="194"/>
      <c r="L407" s="190"/>
      <c r="M407" s="195"/>
      <c r="N407" s="196"/>
      <c r="O407" s="196"/>
      <c r="P407" s="196"/>
      <c r="Q407" s="196"/>
      <c r="R407" s="196"/>
      <c r="S407" s="196"/>
      <c r="T407" s="197"/>
      <c r="AT407" s="191" t="s">
        <v>179</v>
      </c>
      <c r="AU407" s="191" t="s">
        <v>86</v>
      </c>
      <c r="AV407" s="14" t="s">
        <v>86</v>
      </c>
      <c r="AW407" s="14" t="s">
        <v>32</v>
      </c>
      <c r="AX407" s="14" t="s">
        <v>77</v>
      </c>
      <c r="AY407" s="191" t="s">
        <v>170</v>
      </c>
    </row>
    <row r="408" spans="1:65" s="14" customFormat="1" ht="10.199999999999999">
      <c r="B408" s="190"/>
      <c r="D408" s="183" t="s">
        <v>179</v>
      </c>
      <c r="E408" s="191" t="s">
        <v>1</v>
      </c>
      <c r="F408" s="192" t="s">
        <v>2642</v>
      </c>
      <c r="H408" s="193">
        <v>-14</v>
      </c>
      <c r="I408" s="194"/>
      <c r="L408" s="190"/>
      <c r="M408" s="195"/>
      <c r="N408" s="196"/>
      <c r="O408" s="196"/>
      <c r="P408" s="196"/>
      <c r="Q408" s="196"/>
      <c r="R408" s="196"/>
      <c r="S408" s="196"/>
      <c r="T408" s="197"/>
      <c r="AT408" s="191" t="s">
        <v>179</v>
      </c>
      <c r="AU408" s="191" t="s">
        <v>86</v>
      </c>
      <c r="AV408" s="14" t="s">
        <v>86</v>
      </c>
      <c r="AW408" s="14" t="s">
        <v>32</v>
      </c>
      <c r="AX408" s="14" t="s">
        <v>77</v>
      </c>
      <c r="AY408" s="191" t="s">
        <v>170</v>
      </c>
    </row>
    <row r="409" spans="1:65" s="15" customFormat="1" ht="10.199999999999999">
      <c r="B409" s="198"/>
      <c r="D409" s="183" t="s">
        <v>179</v>
      </c>
      <c r="E409" s="199" t="s">
        <v>1</v>
      </c>
      <c r="F409" s="200" t="s">
        <v>198</v>
      </c>
      <c r="H409" s="201">
        <v>159.49799999999999</v>
      </c>
      <c r="I409" s="202"/>
      <c r="L409" s="198"/>
      <c r="M409" s="203"/>
      <c r="N409" s="204"/>
      <c r="O409" s="204"/>
      <c r="P409" s="204"/>
      <c r="Q409" s="204"/>
      <c r="R409" s="204"/>
      <c r="S409" s="204"/>
      <c r="T409" s="205"/>
      <c r="AT409" s="199" t="s">
        <v>179</v>
      </c>
      <c r="AU409" s="199" t="s">
        <v>86</v>
      </c>
      <c r="AV409" s="15" t="s">
        <v>177</v>
      </c>
      <c r="AW409" s="15" t="s">
        <v>32</v>
      </c>
      <c r="AX409" s="15" t="s">
        <v>84</v>
      </c>
      <c r="AY409" s="199" t="s">
        <v>170</v>
      </c>
    </row>
    <row r="410" spans="1:65" s="2" customFormat="1" ht="21.75" customHeight="1">
      <c r="A410" s="33"/>
      <c r="B410" s="167"/>
      <c r="C410" s="168" t="s">
        <v>713</v>
      </c>
      <c r="D410" s="168" t="s">
        <v>173</v>
      </c>
      <c r="E410" s="169" t="s">
        <v>2643</v>
      </c>
      <c r="F410" s="170" t="s">
        <v>2644</v>
      </c>
      <c r="G410" s="171" t="s">
        <v>184</v>
      </c>
      <c r="H410" s="172">
        <v>52.7</v>
      </c>
      <c r="I410" s="173"/>
      <c r="J410" s="174">
        <f>ROUND(I410*H410,2)</f>
        <v>0</v>
      </c>
      <c r="K410" s="175"/>
      <c r="L410" s="34"/>
      <c r="M410" s="176" t="s">
        <v>1</v>
      </c>
      <c r="N410" s="177" t="s">
        <v>42</v>
      </c>
      <c r="O410" s="59"/>
      <c r="P410" s="178">
        <f>O410*H410</f>
        <v>0</v>
      </c>
      <c r="Q410" s="178">
        <v>4.5359999999999998E-2</v>
      </c>
      <c r="R410" s="178">
        <f>Q410*H410</f>
        <v>2.3904719999999999</v>
      </c>
      <c r="S410" s="178">
        <v>0</v>
      </c>
      <c r="T410" s="179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80" t="s">
        <v>273</v>
      </c>
      <c r="AT410" s="180" t="s">
        <v>173</v>
      </c>
      <c r="AU410" s="180" t="s">
        <v>86</v>
      </c>
      <c r="AY410" s="18" t="s">
        <v>170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18" t="s">
        <v>84</v>
      </c>
      <c r="BK410" s="181">
        <f>ROUND(I410*H410,2)</f>
        <v>0</v>
      </c>
      <c r="BL410" s="18" t="s">
        <v>273</v>
      </c>
      <c r="BM410" s="180" t="s">
        <v>2645</v>
      </c>
    </row>
    <row r="411" spans="1:65" s="14" customFormat="1" ht="10.199999999999999">
      <c r="B411" s="190"/>
      <c r="D411" s="183" t="s">
        <v>179</v>
      </c>
      <c r="E411" s="191" t="s">
        <v>1</v>
      </c>
      <c r="F411" s="192" t="s">
        <v>2646</v>
      </c>
      <c r="H411" s="193">
        <v>62.7</v>
      </c>
      <c r="I411" s="194"/>
      <c r="L411" s="190"/>
      <c r="M411" s="195"/>
      <c r="N411" s="196"/>
      <c r="O411" s="196"/>
      <c r="P411" s="196"/>
      <c r="Q411" s="196"/>
      <c r="R411" s="196"/>
      <c r="S411" s="196"/>
      <c r="T411" s="197"/>
      <c r="AT411" s="191" t="s">
        <v>179</v>
      </c>
      <c r="AU411" s="191" t="s">
        <v>86</v>
      </c>
      <c r="AV411" s="14" t="s">
        <v>86</v>
      </c>
      <c r="AW411" s="14" t="s">
        <v>32</v>
      </c>
      <c r="AX411" s="14" t="s">
        <v>77</v>
      </c>
      <c r="AY411" s="191" t="s">
        <v>170</v>
      </c>
    </row>
    <row r="412" spans="1:65" s="14" customFormat="1" ht="10.199999999999999">
      <c r="B412" s="190"/>
      <c r="D412" s="183" t="s">
        <v>179</v>
      </c>
      <c r="E412" s="191" t="s">
        <v>1</v>
      </c>
      <c r="F412" s="192" t="s">
        <v>2647</v>
      </c>
      <c r="H412" s="193">
        <v>-10</v>
      </c>
      <c r="I412" s="194"/>
      <c r="L412" s="190"/>
      <c r="M412" s="195"/>
      <c r="N412" s="196"/>
      <c r="O412" s="196"/>
      <c r="P412" s="196"/>
      <c r="Q412" s="196"/>
      <c r="R412" s="196"/>
      <c r="S412" s="196"/>
      <c r="T412" s="197"/>
      <c r="AT412" s="191" t="s">
        <v>179</v>
      </c>
      <c r="AU412" s="191" t="s">
        <v>86</v>
      </c>
      <c r="AV412" s="14" t="s">
        <v>86</v>
      </c>
      <c r="AW412" s="14" t="s">
        <v>32</v>
      </c>
      <c r="AX412" s="14" t="s">
        <v>77</v>
      </c>
      <c r="AY412" s="191" t="s">
        <v>170</v>
      </c>
    </row>
    <row r="413" spans="1:65" s="15" customFormat="1" ht="10.199999999999999">
      <c r="B413" s="198"/>
      <c r="D413" s="183" t="s">
        <v>179</v>
      </c>
      <c r="E413" s="199" t="s">
        <v>1</v>
      </c>
      <c r="F413" s="200" t="s">
        <v>198</v>
      </c>
      <c r="H413" s="201">
        <v>52.7</v>
      </c>
      <c r="I413" s="202"/>
      <c r="L413" s="198"/>
      <c r="M413" s="203"/>
      <c r="N413" s="204"/>
      <c r="O413" s="204"/>
      <c r="P413" s="204"/>
      <c r="Q413" s="204"/>
      <c r="R413" s="204"/>
      <c r="S413" s="204"/>
      <c r="T413" s="205"/>
      <c r="AT413" s="199" t="s">
        <v>179</v>
      </c>
      <c r="AU413" s="199" t="s">
        <v>86</v>
      </c>
      <c r="AV413" s="15" t="s">
        <v>177</v>
      </c>
      <c r="AW413" s="15" t="s">
        <v>32</v>
      </c>
      <c r="AX413" s="15" t="s">
        <v>84</v>
      </c>
      <c r="AY413" s="199" t="s">
        <v>170</v>
      </c>
    </row>
    <row r="414" spans="1:65" s="2" customFormat="1" ht="21.75" customHeight="1">
      <c r="A414" s="33"/>
      <c r="B414" s="167"/>
      <c r="C414" s="168" t="s">
        <v>719</v>
      </c>
      <c r="D414" s="168" t="s">
        <v>173</v>
      </c>
      <c r="E414" s="169" t="s">
        <v>519</v>
      </c>
      <c r="F414" s="170" t="s">
        <v>520</v>
      </c>
      <c r="G414" s="171" t="s">
        <v>184</v>
      </c>
      <c r="H414" s="172">
        <v>57.228000000000002</v>
      </c>
      <c r="I414" s="173"/>
      <c r="J414" s="174">
        <f>ROUND(I414*H414,2)</f>
        <v>0</v>
      </c>
      <c r="K414" s="175"/>
      <c r="L414" s="34"/>
      <c r="M414" s="176" t="s">
        <v>1</v>
      </c>
      <c r="N414" s="177" t="s">
        <v>42</v>
      </c>
      <c r="O414" s="59"/>
      <c r="P414" s="178">
        <f>O414*H414</f>
        <v>0</v>
      </c>
      <c r="Q414" s="178">
        <v>4.7460000000000002E-2</v>
      </c>
      <c r="R414" s="178">
        <f>Q414*H414</f>
        <v>2.71604088</v>
      </c>
      <c r="S414" s="178">
        <v>0</v>
      </c>
      <c r="T414" s="179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80" t="s">
        <v>273</v>
      </c>
      <c r="AT414" s="180" t="s">
        <v>173</v>
      </c>
      <c r="AU414" s="180" t="s">
        <v>86</v>
      </c>
      <c r="AY414" s="18" t="s">
        <v>170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18" t="s">
        <v>84</v>
      </c>
      <c r="BK414" s="181">
        <f>ROUND(I414*H414,2)</f>
        <v>0</v>
      </c>
      <c r="BL414" s="18" t="s">
        <v>273</v>
      </c>
      <c r="BM414" s="180" t="s">
        <v>2648</v>
      </c>
    </row>
    <row r="415" spans="1:65" s="14" customFormat="1" ht="10.199999999999999">
      <c r="B415" s="190"/>
      <c r="D415" s="183" t="s">
        <v>179</v>
      </c>
      <c r="E415" s="191" t="s">
        <v>1</v>
      </c>
      <c r="F415" s="192" t="s">
        <v>2649</v>
      </c>
      <c r="H415" s="193">
        <v>57.228000000000002</v>
      </c>
      <c r="I415" s="194"/>
      <c r="L415" s="190"/>
      <c r="M415" s="195"/>
      <c r="N415" s="196"/>
      <c r="O415" s="196"/>
      <c r="P415" s="196"/>
      <c r="Q415" s="196"/>
      <c r="R415" s="196"/>
      <c r="S415" s="196"/>
      <c r="T415" s="197"/>
      <c r="AT415" s="191" t="s">
        <v>179</v>
      </c>
      <c r="AU415" s="191" t="s">
        <v>86</v>
      </c>
      <c r="AV415" s="14" t="s">
        <v>86</v>
      </c>
      <c r="AW415" s="14" t="s">
        <v>32</v>
      </c>
      <c r="AX415" s="14" t="s">
        <v>84</v>
      </c>
      <c r="AY415" s="191" t="s">
        <v>170</v>
      </c>
    </row>
    <row r="416" spans="1:65" s="2" customFormat="1" ht="21.75" customHeight="1">
      <c r="A416" s="33"/>
      <c r="B416" s="167"/>
      <c r="C416" s="168" t="s">
        <v>723</v>
      </c>
      <c r="D416" s="168" t="s">
        <v>173</v>
      </c>
      <c r="E416" s="169" t="s">
        <v>2650</v>
      </c>
      <c r="F416" s="170" t="s">
        <v>2651</v>
      </c>
      <c r="G416" s="171" t="s">
        <v>184</v>
      </c>
      <c r="H416" s="172">
        <v>6.7</v>
      </c>
      <c r="I416" s="173"/>
      <c r="J416" s="174">
        <f>ROUND(I416*H416,2)</f>
        <v>0</v>
      </c>
      <c r="K416" s="175"/>
      <c r="L416" s="34"/>
      <c r="M416" s="176" t="s">
        <v>1</v>
      </c>
      <c r="N416" s="177" t="s">
        <v>42</v>
      </c>
      <c r="O416" s="59"/>
      <c r="P416" s="178">
        <f>O416*H416</f>
        <v>0</v>
      </c>
      <c r="Q416" s="178">
        <v>4.7460000000000002E-2</v>
      </c>
      <c r="R416" s="178">
        <f>Q416*H416</f>
        <v>0.31798200000000004</v>
      </c>
      <c r="S416" s="178">
        <v>0</v>
      </c>
      <c r="T416" s="179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80" t="s">
        <v>273</v>
      </c>
      <c r="AT416" s="180" t="s">
        <v>173</v>
      </c>
      <c r="AU416" s="180" t="s">
        <v>86</v>
      </c>
      <c r="AY416" s="18" t="s">
        <v>170</v>
      </c>
      <c r="BE416" s="181">
        <f>IF(N416="základní",J416,0)</f>
        <v>0</v>
      </c>
      <c r="BF416" s="181">
        <f>IF(N416="snížená",J416,0)</f>
        <v>0</v>
      </c>
      <c r="BG416" s="181">
        <f>IF(N416="zákl. přenesená",J416,0)</f>
        <v>0</v>
      </c>
      <c r="BH416" s="181">
        <f>IF(N416="sníž. přenesená",J416,0)</f>
        <v>0</v>
      </c>
      <c r="BI416" s="181">
        <f>IF(N416="nulová",J416,0)</f>
        <v>0</v>
      </c>
      <c r="BJ416" s="18" t="s">
        <v>84</v>
      </c>
      <c r="BK416" s="181">
        <f>ROUND(I416*H416,2)</f>
        <v>0</v>
      </c>
      <c r="BL416" s="18" t="s">
        <v>273</v>
      </c>
      <c r="BM416" s="180" t="s">
        <v>2652</v>
      </c>
    </row>
    <row r="417" spans="1:65" s="14" customFormat="1" ht="10.199999999999999">
      <c r="B417" s="190"/>
      <c r="D417" s="183" t="s">
        <v>179</v>
      </c>
      <c r="E417" s="191" t="s">
        <v>1</v>
      </c>
      <c r="F417" s="192" t="s">
        <v>2653</v>
      </c>
      <c r="H417" s="193">
        <v>6.7</v>
      </c>
      <c r="I417" s="194"/>
      <c r="L417" s="190"/>
      <c r="M417" s="195"/>
      <c r="N417" s="196"/>
      <c r="O417" s="196"/>
      <c r="P417" s="196"/>
      <c r="Q417" s="196"/>
      <c r="R417" s="196"/>
      <c r="S417" s="196"/>
      <c r="T417" s="197"/>
      <c r="AT417" s="191" t="s">
        <v>179</v>
      </c>
      <c r="AU417" s="191" t="s">
        <v>86</v>
      </c>
      <c r="AV417" s="14" t="s">
        <v>86</v>
      </c>
      <c r="AW417" s="14" t="s">
        <v>32</v>
      </c>
      <c r="AX417" s="14" t="s">
        <v>84</v>
      </c>
      <c r="AY417" s="191" t="s">
        <v>170</v>
      </c>
    </row>
    <row r="418" spans="1:65" s="2" customFormat="1" ht="16.5" customHeight="1">
      <c r="A418" s="33"/>
      <c r="B418" s="167"/>
      <c r="C418" s="168" t="s">
        <v>727</v>
      </c>
      <c r="D418" s="168" t="s">
        <v>173</v>
      </c>
      <c r="E418" s="169" t="s">
        <v>524</v>
      </c>
      <c r="F418" s="170" t="s">
        <v>525</v>
      </c>
      <c r="G418" s="171" t="s">
        <v>184</v>
      </c>
      <c r="H418" s="172">
        <v>692.54300000000001</v>
      </c>
      <c r="I418" s="173"/>
      <c r="J418" s="174">
        <f>ROUND(I418*H418,2)</f>
        <v>0</v>
      </c>
      <c r="K418" s="175"/>
      <c r="L418" s="34"/>
      <c r="M418" s="176" t="s">
        <v>1</v>
      </c>
      <c r="N418" s="177" t="s">
        <v>42</v>
      </c>
      <c r="O418" s="59"/>
      <c r="P418" s="178">
        <f>O418*H418</f>
        <v>0</v>
      </c>
      <c r="Q418" s="178">
        <v>2.0000000000000001E-4</v>
      </c>
      <c r="R418" s="178">
        <f>Q418*H418</f>
        <v>0.13850860000000001</v>
      </c>
      <c r="S418" s="178">
        <v>0</v>
      </c>
      <c r="T418" s="179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80" t="s">
        <v>273</v>
      </c>
      <c r="AT418" s="180" t="s">
        <v>173</v>
      </c>
      <c r="AU418" s="180" t="s">
        <v>86</v>
      </c>
      <c r="AY418" s="18" t="s">
        <v>170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18" t="s">
        <v>84</v>
      </c>
      <c r="BK418" s="181">
        <f>ROUND(I418*H418,2)</f>
        <v>0</v>
      </c>
      <c r="BL418" s="18" t="s">
        <v>273</v>
      </c>
      <c r="BM418" s="180" t="s">
        <v>2654</v>
      </c>
    </row>
    <row r="419" spans="1:65" s="14" customFormat="1" ht="10.199999999999999">
      <c r="B419" s="190"/>
      <c r="D419" s="183" t="s">
        <v>179</v>
      </c>
      <c r="E419" s="191" t="s">
        <v>1</v>
      </c>
      <c r="F419" s="192" t="s">
        <v>2655</v>
      </c>
      <c r="H419" s="193">
        <v>107.91</v>
      </c>
      <c r="I419" s="194"/>
      <c r="L419" s="190"/>
      <c r="M419" s="195"/>
      <c r="N419" s="196"/>
      <c r="O419" s="196"/>
      <c r="P419" s="196"/>
      <c r="Q419" s="196"/>
      <c r="R419" s="196"/>
      <c r="S419" s="196"/>
      <c r="T419" s="197"/>
      <c r="AT419" s="191" t="s">
        <v>179</v>
      </c>
      <c r="AU419" s="191" t="s">
        <v>86</v>
      </c>
      <c r="AV419" s="14" t="s">
        <v>86</v>
      </c>
      <c r="AW419" s="14" t="s">
        <v>32</v>
      </c>
      <c r="AX419" s="14" t="s">
        <v>77</v>
      </c>
      <c r="AY419" s="191" t="s">
        <v>170</v>
      </c>
    </row>
    <row r="420" spans="1:65" s="14" customFormat="1" ht="10.199999999999999">
      <c r="B420" s="190"/>
      <c r="D420" s="183" t="s">
        <v>179</v>
      </c>
      <c r="E420" s="191" t="s">
        <v>1</v>
      </c>
      <c r="F420" s="192" t="s">
        <v>2656</v>
      </c>
      <c r="H420" s="193">
        <v>54</v>
      </c>
      <c r="I420" s="194"/>
      <c r="L420" s="190"/>
      <c r="M420" s="195"/>
      <c r="N420" s="196"/>
      <c r="O420" s="196"/>
      <c r="P420" s="196"/>
      <c r="Q420" s="196"/>
      <c r="R420" s="196"/>
      <c r="S420" s="196"/>
      <c r="T420" s="197"/>
      <c r="AT420" s="191" t="s">
        <v>179</v>
      </c>
      <c r="AU420" s="191" t="s">
        <v>86</v>
      </c>
      <c r="AV420" s="14" t="s">
        <v>86</v>
      </c>
      <c r="AW420" s="14" t="s">
        <v>32</v>
      </c>
      <c r="AX420" s="14" t="s">
        <v>77</v>
      </c>
      <c r="AY420" s="191" t="s">
        <v>170</v>
      </c>
    </row>
    <row r="421" spans="1:65" s="14" customFormat="1" ht="10.199999999999999">
      <c r="B421" s="190"/>
      <c r="D421" s="183" t="s">
        <v>179</v>
      </c>
      <c r="E421" s="191" t="s">
        <v>1</v>
      </c>
      <c r="F421" s="192" t="s">
        <v>2657</v>
      </c>
      <c r="H421" s="193">
        <v>82.59</v>
      </c>
      <c r="I421" s="194"/>
      <c r="L421" s="190"/>
      <c r="M421" s="195"/>
      <c r="N421" s="196"/>
      <c r="O421" s="196"/>
      <c r="P421" s="196"/>
      <c r="Q421" s="196"/>
      <c r="R421" s="196"/>
      <c r="S421" s="196"/>
      <c r="T421" s="197"/>
      <c r="AT421" s="191" t="s">
        <v>179</v>
      </c>
      <c r="AU421" s="191" t="s">
        <v>86</v>
      </c>
      <c r="AV421" s="14" t="s">
        <v>86</v>
      </c>
      <c r="AW421" s="14" t="s">
        <v>32</v>
      </c>
      <c r="AX421" s="14" t="s">
        <v>77</v>
      </c>
      <c r="AY421" s="191" t="s">
        <v>170</v>
      </c>
    </row>
    <row r="422" spans="1:65" s="14" customFormat="1" ht="10.199999999999999">
      <c r="B422" s="190"/>
      <c r="D422" s="183" t="s">
        <v>179</v>
      </c>
      <c r="E422" s="191" t="s">
        <v>1</v>
      </c>
      <c r="F422" s="192" t="s">
        <v>2658</v>
      </c>
      <c r="H422" s="193">
        <v>62.79</v>
      </c>
      <c r="I422" s="194"/>
      <c r="L422" s="190"/>
      <c r="M422" s="195"/>
      <c r="N422" s="196"/>
      <c r="O422" s="196"/>
      <c r="P422" s="196"/>
      <c r="Q422" s="196"/>
      <c r="R422" s="196"/>
      <c r="S422" s="196"/>
      <c r="T422" s="197"/>
      <c r="AT422" s="191" t="s">
        <v>179</v>
      </c>
      <c r="AU422" s="191" t="s">
        <v>86</v>
      </c>
      <c r="AV422" s="14" t="s">
        <v>86</v>
      </c>
      <c r="AW422" s="14" t="s">
        <v>32</v>
      </c>
      <c r="AX422" s="14" t="s">
        <v>77</v>
      </c>
      <c r="AY422" s="191" t="s">
        <v>170</v>
      </c>
    </row>
    <row r="423" spans="1:65" s="14" customFormat="1" ht="10.199999999999999">
      <c r="B423" s="190"/>
      <c r="D423" s="183" t="s">
        <v>179</v>
      </c>
      <c r="E423" s="191" t="s">
        <v>1</v>
      </c>
      <c r="F423" s="192" t="s">
        <v>2659</v>
      </c>
      <c r="H423" s="193">
        <v>263.25</v>
      </c>
      <c r="I423" s="194"/>
      <c r="L423" s="190"/>
      <c r="M423" s="195"/>
      <c r="N423" s="196"/>
      <c r="O423" s="196"/>
      <c r="P423" s="196"/>
      <c r="Q423" s="196"/>
      <c r="R423" s="196"/>
      <c r="S423" s="196"/>
      <c r="T423" s="197"/>
      <c r="AT423" s="191" t="s">
        <v>179</v>
      </c>
      <c r="AU423" s="191" t="s">
        <v>86</v>
      </c>
      <c r="AV423" s="14" t="s">
        <v>86</v>
      </c>
      <c r="AW423" s="14" t="s">
        <v>32</v>
      </c>
      <c r="AX423" s="14" t="s">
        <v>77</v>
      </c>
      <c r="AY423" s="191" t="s">
        <v>170</v>
      </c>
    </row>
    <row r="424" spans="1:65" s="14" customFormat="1" ht="10.199999999999999">
      <c r="B424" s="190"/>
      <c r="D424" s="183" t="s">
        <v>179</v>
      </c>
      <c r="E424" s="191" t="s">
        <v>1</v>
      </c>
      <c r="F424" s="192" t="s">
        <v>2660</v>
      </c>
      <c r="H424" s="193">
        <v>108.39</v>
      </c>
      <c r="I424" s="194"/>
      <c r="L424" s="190"/>
      <c r="M424" s="195"/>
      <c r="N424" s="196"/>
      <c r="O424" s="196"/>
      <c r="P424" s="196"/>
      <c r="Q424" s="196"/>
      <c r="R424" s="196"/>
      <c r="S424" s="196"/>
      <c r="T424" s="197"/>
      <c r="AT424" s="191" t="s">
        <v>179</v>
      </c>
      <c r="AU424" s="191" t="s">
        <v>86</v>
      </c>
      <c r="AV424" s="14" t="s">
        <v>86</v>
      </c>
      <c r="AW424" s="14" t="s">
        <v>32</v>
      </c>
      <c r="AX424" s="14" t="s">
        <v>77</v>
      </c>
      <c r="AY424" s="191" t="s">
        <v>170</v>
      </c>
    </row>
    <row r="425" spans="1:65" s="14" customFormat="1" ht="10.199999999999999">
      <c r="B425" s="190"/>
      <c r="D425" s="183" t="s">
        <v>179</v>
      </c>
      <c r="E425" s="191" t="s">
        <v>1</v>
      </c>
      <c r="F425" s="192" t="s">
        <v>2661</v>
      </c>
      <c r="H425" s="193">
        <v>34.595999999999997</v>
      </c>
      <c r="I425" s="194"/>
      <c r="L425" s="190"/>
      <c r="M425" s="195"/>
      <c r="N425" s="196"/>
      <c r="O425" s="196"/>
      <c r="P425" s="196"/>
      <c r="Q425" s="196"/>
      <c r="R425" s="196"/>
      <c r="S425" s="196"/>
      <c r="T425" s="197"/>
      <c r="AT425" s="191" t="s">
        <v>179</v>
      </c>
      <c r="AU425" s="191" t="s">
        <v>86</v>
      </c>
      <c r="AV425" s="14" t="s">
        <v>86</v>
      </c>
      <c r="AW425" s="14" t="s">
        <v>32</v>
      </c>
      <c r="AX425" s="14" t="s">
        <v>77</v>
      </c>
      <c r="AY425" s="191" t="s">
        <v>170</v>
      </c>
    </row>
    <row r="426" spans="1:65" s="14" customFormat="1" ht="10.199999999999999">
      <c r="B426" s="190"/>
      <c r="D426" s="183" t="s">
        <v>179</v>
      </c>
      <c r="E426" s="191" t="s">
        <v>1</v>
      </c>
      <c r="F426" s="192" t="s">
        <v>2662</v>
      </c>
      <c r="H426" s="193">
        <v>72.69</v>
      </c>
      <c r="I426" s="194"/>
      <c r="L426" s="190"/>
      <c r="M426" s="195"/>
      <c r="N426" s="196"/>
      <c r="O426" s="196"/>
      <c r="P426" s="196"/>
      <c r="Q426" s="196"/>
      <c r="R426" s="196"/>
      <c r="S426" s="196"/>
      <c r="T426" s="197"/>
      <c r="AT426" s="191" t="s">
        <v>179</v>
      </c>
      <c r="AU426" s="191" t="s">
        <v>86</v>
      </c>
      <c r="AV426" s="14" t="s">
        <v>86</v>
      </c>
      <c r="AW426" s="14" t="s">
        <v>32</v>
      </c>
      <c r="AX426" s="14" t="s">
        <v>77</v>
      </c>
      <c r="AY426" s="191" t="s">
        <v>170</v>
      </c>
    </row>
    <row r="427" spans="1:65" s="14" customFormat="1" ht="10.199999999999999">
      <c r="B427" s="190"/>
      <c r="D427" s="183" t="s">
        <v>179</v>
      </c>
      <c r="E427" s="191" t="s">
        <v>1</v>
      </c>
      <c r="F427" s="192" t="s">
        <v>2663</v>
      </c>
      <c r="H427" s="193">
        <v>-133.02500000000001</v>
      </c>
      <c r="I427" s="194"/>
      <c r="L427" s="190"/>
      <c r="M427" s="195"/>
      <c r="N427" s="196"/>
      <c r="O427" s="196"/>
      <c r="P427" s="196"/>
      <c r="Q427" s="196"/>
      <c r="R427" s="196"/>
      <c r="S427" s="196"/>
      <c r="T427" s="197"/>
      <c r="AT427" s="191" t="s">
        <v>179</v>
      </c>
      <c r="AU427" s="191" t="s">
        <v>86</v>
      </c>
      <c r="AV427" s="14" t="s">
        <v>86</v>
      </c>
      <c r="AW427" s="14" t="s">
        <v>32</v>
      </c>
      <c r="AX427" s="14" t="s">
        <v>77</v>
      </c>
      <c r="AY427" s="191" t="s">
        <v>170</v>
      </c>
    </row>
    <row r="428" spans="1:65" s="14" customFormat="1" ht="10.199999999999999">
      <c r="B428" s="190"/>
      <c r="D428" s="183" t="s">
        <v>179</v>
      </c>
      <c r="E428" s="191" t="s">
        <v>1</v>
      </c>
      <c r="F428" s="192" t="s">
        <v>2664</v>
      </c>
      <c r="H428" s="193">
        <v>39.351999999999997</v>
      </c>
      <c r="I428" s="194"/>
      <c r="L428" s="190"/>
      <c r="M428" s="195"/>
      <c r="N428" s="196"/>
      <c r="O428" s="196"/>
      <c r="P428" s="196"/>
      <c r="Q428" s="196"/>
      <c r="R428" s="196"/>
      <c r="S428" s="196"/>
      <c r="T428" s="197"/>
      <c r="AT428" s="191" t="s">
        <v>179</v>
      </c>
      <c r="AU428" s="191" t="s">
        <v>86</v>
      </c>
      <c r="AV428" s="14" t="s">
        <v>86</v>
      </c>
      <c r="AW428" s="14" t="s">
        <v>32</v>
      </c>
      <c r="AX428" s="14" t="s">
        <v>77</v>
      </c>
      <c r="AY428" s="191" t="s">
        <v>170</v>
      </c>
    </row>
    <row r="429" spans="1:65" s="15" customFormat="1" ht="10.199999999999999">
      <c r="B429" s="198"/>
      <c r="D429" s="183" t="s">
        <v>179</v>
      </c>
      <c r="E429" s="199" t="s">
        <v>1</v>
      </c>
      <c r="F429" s="200" t="s">
        <v>198</v>
      </c>
      <c r="H429" s="201">
        <v>692.54300000000001</v>
      </c>
      <c r="I429" s="202"/>
      <c r="L429" s="198"/>
      <c r="M429" s="203"/>
      <c r="N429" s="204"/>
      <c r="O429" s="204"/>
      <c r="P429" s="204"/>
      <c r="Q429" s="204"/>
      <c r="R429" s="204"/>
      <c r="S429" s="204"/>
      <c r="T429" s="205"/>
      <c r="AT429" s="199" t="s">
        <v>179</v>
      </c>
      <c r="AU429" s="199" t="s">
        <v>86</v>
      </c>
      <c r="AV429" s="15" t="s">
        <v>177</v>
      </c>
      <c r="AW429" s="15" t="s">
        <v>32</v>
      </c>
      <c r="AX429" s="15" t="s">
        <v>84</v>
      </c>
      <c r="AY429" s="199" t="s">
        <v>170</v>
      </c>
    </row>
    <row r="430" spans="1:65" s="2" customFormat="1" ht="16.5" customHeight="1">
      <c r="A430" s="33"/>
      <c r="B430" s="167"/>
      <c r="C430" s="168" t="s">
        <v>732</v>
      </c>
      <c r="D430" s="168" t="s">
        <v>173</v>
      </c>
      <c r="E430" s="169" t="s">
        <v>2665</v>
      </c>
      <c r="F430" s="170" t="s">
        <v>2666</v>
      </c>
      <c r="G430" s="171" t="s">
        <v>244</v>
      </c>
      <c r="H430" s="172">
        <v>62.5</v>
      </c>
      <c r="I430" s="173"/>
      <c r="J430" s="174">
        <f>ROUND(I430*H430,2)</f>
        <v>0</v>
      </c>
      <c r="K430" s="175"/>
      <c r="L430" s="34"/>
      <c r="M430" s="176" t="s">
        <v>1</v>
      </c>
      <c r="N430" s="177" t="s">
        <v>42</v>
      </c>
      <c r="O430" s="59"/>
      <c r="P430" s="178">
        <f>O430*H430</f>
        <v>0</v>
      </c>
      <c r="Q430" s="178">
        <v>3.6000000000000002E-4</v>
      </c>
      <c r="R430" s="178">
        <f>Q430*H430</f>
        <v>2.2500000000000003E-2</v>
      </c>
      <c r="S430" s="178">
        <v>0</v>
      </c>
      <c r="T430" s="179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80" t="s">
        <v>273</v>
      </c>
      <c r="AT430" s="180" t="s">
        <v>173</v>
      </c>
      <c r="AU430" s="180" t="s">
        <v>86</v>
      </c>
      <c r="AY430" s="18" t="s">
        <v>170</v>
      </c>
      <c r="BE430" s="181">
        <f>IF(N430="základní",J430,0)</f>
        <v>0</v>
      </c>
      <c r="BF430" s="181">
        <f>IF(N430="snížená",J430,0)</f>
        <v>0</v>
      </c>
      <c r="BG430" s="181">
        <f>IF(N430="zákl. přenesená",J430,0)</f>
        <v>0</v>
      </c>
      <c r="BH430" s="181">
        <f>IF(N430="sníž. přenesená",J430,0)</f>
        <v>0</v>
      </c>
      <c r="BI430" s="181">
        <f>IF(N430="nulová",J430,0)</f>
        <v>0</v>
      </c>
      <c r="BJ430" s="18" t="s">
        <v>84</v>
      </c>
      <c r="BK430" s="181">
        <f>ROUND(I430*H430,2)</f>
        <v>0</v>
      </c>
      <c r="BL430" s="18" t="s">
        <v>273</v>
      </c>
      <c r="BM430" s="180" t="s">
        <v>2667</v>
      </c>
    </row>
    <row r="431" spans="1:65" s="14" customFormat="1" ht="10.199999999999999">
      <c r="B431" s="190"/>
      <c r="D431" s="183" t="s">
        <v>179</v>
      </c>
      <c r="E431" s="191" t="s">
        <v>1</v>
      </c>
      <c r="F431" s="192" t="s">
        <v>2668</v>
      </c>
      <c r="H431" s="193">
        <v>62.5</v>
      </c>
      <c r="I431" s="194"/>
      <c r="L431" s="190"/>
      <c r="M431" s="195"/>
      <c r="N431" s="196"/>
      <c r="O431" s="196"/>
      <c r="P431" s="196"/>
      <c r="Q431" s="196"/>
      <c r="R431" s="196"/>
      <c r="S431" s="196"/>
      <c r="T431" s="197"/>
      <c r="AT431" s="191" t="s">
        <v>179</v>
      </c>
      <c r="AU431" s="191" t="s">
        <v>86</v>
      </c>
      <c r="AV431" s="14" t="s">
        <v>86</v>
      </c>
      <c r="AW431" s="14" t="s">
        <v>32</v>
      </c>
      <c r="AX431" s="14" t="s">
        <v>84</v>
      </c>
      <c r="AY431" s="191" t="s">
        <v>170</v>
      </c>
    </row>
    <row r="432" spans="1:65" s="2" customFormat="1" ht="16.5" customHeight="1">
      <c r="A432" s="33"/>
      <c r="B432" s="167"/>
      <c r="C432" s="168" t="s">
        <v>738</v>
      </c>
      <c r="D432" s="168" t="s">
        <v>173</v>
      </c>
      <c r="E432" s="169" t="s">
        <v>2669</v>
      </c>
      <c r="F432" s="170" t="s">
        <v>2670</v>
      </c>
      <c r="G432" s="171" t="s">
        <v>184</v>
      </c>
      <c r="H432" s="172">
        <v>692.54300000000001</v>
      </c>
      <c r="I432" s="173"/>
      <c r="J432" s="174">
        <f>ROUND(I432*H432,2)</f>
        <v>0</v>
      </c>
      <c r="K432" s="175"/>
      <c r="L432" s="34"/>
      <c r="M432" s="176" t="s">
        <v>1</v>
      </c>
      <c r="N432" s="177" t="s">
        <v>42</v>
      </c>
      <c r="O432" s="59"/>
      <c r="P432" s="178">
        <f>O432*H432</f>
        <v>0</v>
      </c>
      <c r="Q432" s="178">
        <v>2.0000000000000001E-4</v>
      </c>
      <c r="R432" s="178">
        <f>Q432*H432</f>
        <v>0.13850860000000001</v>
      </c>
      <c r="S432" s="178">
        <v>0</v>
      </c>
      <c r="T432" s="179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80" t="s">
        <v>273</v>
      </c>
      <c r="AT432" s="180" t="s">
        <v>173</v>
      </c>
      <c r="AU432" s="180" t="s">
        <v>86</v>
      </c>
      <c r="AY432" s="18" t="s">
        <v>170</v>
      </c>
      <c r="BE432" s="181">
        <f>IF(N432="základní",J432,0)</f>
        <v>0</v>
      </c>
      <c r="BF432" s="181">
        <f>IF(N432="snížená",J432,0)</f>
        <v>0</v>
      </c>
      <c r="BG432" s="181">
        <f>IF(N432="zákl. přenesená",J432,0)</f>
        <v>0</v>
      </c>
      <c r="BH432" s="181">
        <f>IF(N432="sníž. přenesená",J432,0)</f>
        <v>0</v>
      </c>
      <c r="BI432" s="181">
        <f>IF(N432="nulová",J432,0)</f>
        <v>0</v>
      </c>
      <c r="BJ432" s="18" t="s">
        <v>84</v>
      </c>
      <c r="BK432" s="181">
        <f>ROUND(I432*H432,2)</f>
        <v>0</v>
      </c>
      <c r="BL432" s="18" t="s">
        <v>273</v>
      </c>
      <c r="BM432" s="180" t="s">
        <v>2671</v>
      </c>
    </row>
    <row r="433" spans="1:65" s="14" customFormat="1" ht="10.199999999999999">
      <c r="B433" s="190"/>
      <c r="D433" s="183" t="s">
        <v>179</v>
      </c>
      <c r="E433" s="191" t="s">
        <v>1</v>
      </c>
      <c r="F433" s="192" t="s">
        <v>2672</v>
      </c>
      <c r="H433" s="193">
        <v>692.54300000000001</v>
      </c>
      <c r="I433" s="194"/>
      <c r="L433" s="190"/>
      <c r="M433" s="195"/>
      <c r="N433" s="196"/>
      <c r="O433" s="196"/>
      <c r="P433" s="196"/>
      <c r="Q433" s="196"/>
      <c r="R433" s="196"/>
      <c r="S433" s="196"/>
      <c r="T433" s="197"/>
      <c r="AT433" s="191" t="s">
        <v>179</v>
      </c>
      <c r="AU433" s="191" t="s">
        <v>86</v>
      </c>
      <c r="AV433" s="14" t="s">
        <v>86</v>
      </c>
      <c r="AW433" s="14" t="s">
        <v>32</v>
      </c>
      <c r="AX433" s="14" t="s">
        <v>84</v>
      </c>
      <c r="AY433" s="191" t="s">
        <v>170</v>
      </c>
    </row>
    <row r="434" spans="1:65" s="2" customFormat="1" ht="21.75" customHeight="1">
      <c r="A434" s="33"/>
      <c r="B434" s="167"/>
      <c r="C434" s="168" t="s">
        <v>743</v>
      </c>
      <c r="D434" s="168" t="s">
        <v>173</v>
      </c>
      <c r="E434" s="169" t="s">
        <v>2673</v>
      </c>
      <c r="F434" s="170" t="s">
        <v>2674</v>
      </c>
      <c r="G434" s="171" t="s">
        <v>184</v>
      </c>
      <c r="H434" s="172">
        <v>132.416</v>
      </c>
      <c r="I434" s="173"/>
      <c r="J434" s="174">
        <f>ROUND(I434*H434,2)</f>
        <v>0</v>
      </c>
      <c r="K434" s="175"/>
      <c r="L434" s="34"/>
      <c r="M434" s="176" t="s">
        <v>1</v>
      </c>
      <c r="N434" s="177" t="s">
        <v>42</v>
      </c>
      <c r="O434" s="59"/>
      <c r="P434" s="178">
        <f>O434*H434</f>
        <v>0</v>
      </c>
      <c r="Q434" s="178">
        <v>7.6410000000000006E-2</v>
      </c>
      <c r="R434" s="178">
        <f>Q434*H434</f>
        <v>10.11790656</v>
      </c>
      <c r="S434" s="178">
        <v>0</v>
      </c>
      <c r="T434" s="179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80" t="s">
        <v>273</v>
      </c>
      <c r="AT434" s="180" t="s">
        <v>173</v>
      </c>
      <c r="AU434" s="180" t="s">
        <v>86</v>
      </c>
      <c r="AY434" s="18" t="s">
        <v>170</v>
      </c>
      <c r="BE434" s="181">
        <f>IF(N434="základní",J434,0)</f>
        <v>0</v>
      </c>
      <c r="BF434" s="181">
        <f>IF(N434="snížená",J434,0)</f>
        <v>0</v>
      </c>
      <c r="BG434" s="181">
        <f>IF(N434="zákl. přenesená",J434,0)</f>
        <v>0</v>
      </c>
      <c r="BH434" s="181">
        <f>IF(N434="sníž. přenesená",J434,0)</f>
        <v>0</v>
      </c>
      <c r="BI434" s="181">
        <f>IF(N434="nulová",J434,0)</f>
        <v>0</v>
      </c>
      <c r="BJ434" s="18" t="s">
        <v>84</v>
      </c>
      <c r="BK434" s="181">
        <f>ROUND(I434*H434,2)</f>
        <v>0</v>
      </c>
      <c r="BL434" s="18" t="s">
        <v>273</v>
      </c>
      <c r="BM434" s="180" t="s">
        <v>2675</v>
      </c>
    </row>
    <row r="435" spans="1:65" s="14" customFormat="1" ht="10.199999999999999">
      <c r="B435" s="190"/>
      <c r="D435" s="183" t="s">
        <v>179</v>
      </c>
      <c r="E435" s="191" t="s">
        <v>1</v>
      </c>
      <c r="F435" s="192" t="s">
        <v>2676</v>
      </c>
      <c r="H435" s="193">
        <v>132.416</v>
      </c>
      <c r="I435" s="194"/>
      <c r="L435" s="190"/>
      <c r="M435" s="195"/>
      <c r="N435" s="196"/>
      <c r="O435" s="196"/>
      <c r="P435" s="196"/>
      <c r="Q435" s="196"/>
      <c r="R435" s="196"/>
      <c r="S435" s="196"/>
      <c r="T435" s="197"/>
      <c r="AT435" s="191" t="s">
        <v>179</v>
      </c>
      <c r="AU435" s="191" t="s">
        <v>86</v>
      </c>
      <c r="AV435" s="14" t="s">
        <v>86</v>
      </c>
      <c r="AW435" s="14" t="s">
        <v>32</v>
      </c>
      <c r="AX435" s="14" t="s">
        <v>84</v>
      </c>
      <c r="AY435" s="191" t="s">
        <v>170</v>
      </c>
    </row>
    <row r="436" spans="1:65" s="2" customFormat="1" ht="21.75" customHeight="1">
      <c r="A436" s="33"/>
      <c r="B436" s="167"/>
      <c r="C436" s="168" t="s">
        <v>749</v>
      </c>
      <c r="D436" s="168" t="s">
        <v>173</v>
      </c>
      <c r="E436" s="169" t="s">
        <v>530</v>
      </c>
      <c r="F436" s="170" t="s">
        <v>531</v>
      </c>
      <c r="G436" s="171" t="s">
        <v>184</v>
      </c>
      <c r="H436" s="172">
        <v>6.63</v>
      </c>
      <c r="I436" s="173"/>
      <c r="J436" s="174">
        <f>ROUND(I436*H436,2)</f>
        <v>0</v>
      </c>
      <c r="K436" s="175"/>
      <c r="L436" s="34"/>
      <c r="M436" s="176" t="s">
        <v>1</v>
      </c>
      <c r="N436" s="177" t="s">
        <v>42</v>
      </c>
      <c r="O436" s="59"/>
      <c r="P436" s="178">
        <f>O436*H436</f>
        <v>0</v>
      </c>
      <c r="Q436" s="178">
        <v>1.7000000000000001E-2</v>
      </c>
      <c r="R436" s="178">
        <f>Q436*H436</f>
        <v>0.11271</v>
      </c>
      <c r="S436" s="178">
        <v>0</v>
      </c>
      <c r="T436" s="179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80" t="s">
        <v>273</v>
      </c>
      <c r="AT436" s="180" t="s">
        <v>173</v>
      </c>
      <c r="AU436" s="180" t="s">
        <v>86</v>
      </c>
      <c r="AY436" s="18" t="s">
        <v>170</v>
      </c>
      <c r="BE436" s="181">
        <f>IF(N436="základní",J436,0)</f>
        <v>0</v>
      </c>
      <c r="BF436" s="181">
        <f>IF(N436="snížená",J436,0)</f>
        <v>0</v>
      </c>
      <c r="BG436" s="181">
        <f>IF(N436="zákl. přenesená",J436,0)</f>
        <v>0</v>
      </c>
      <c r="BH436" s="181">
        <f>IF(N436="sníž. přenesená",J436,0)</f>
        <v>0</v>
      </c>
      <c r="BI436" s="181">
        <f>IF(N436="nulová",J436,0)</f>
        <v>0</v>
      </c>
      <c r="BJ436" s="18" t="s">
        <v>84</v>
      </c>
      <c r="BK436" s="181">
        <f>ROUND(I436*H436,2)</f>
        <v>0</v>
      </c>
      <c r="BL436" s="18" t="s">
        <v>273</v>
      </c>
      <c r="BM436" s="180" t="s">
        <v>2677</v>
      </c>
    </row>
    <row r="437" spans="1:65" s="14" customFormat="1" ht="10.199999999999999">
      <c r="B437" s="190"/>
      <c r="D437" s="183" t="s">
        <v>179</v>
      </c>
      <c r="E437" s="191" t="s">
        <v>1</v>
      </c>
      <c r="F437" s="192" t="s">
        <v>2678</v>
      </c>
      <c r="H437" s="193">
        <v>6.63</v>
      </c>
      <c r="I437" s="194"/>
      <c r="L437" s="190"/>
      <c r="M437" s="195"/>
      <c r="N437" s="196"/>
      <c r="O437" s="196"/>
      <c r="P437" s="196"/>
      <c r="Q437" s="196"/>
      <c r="R437" s="196"/>
      <c r="S437" s="196"/>
      <c r="T437" s="197"/>
      <c r="AT437" s="191" t="s">
        <v>179</v>
      </c>
      <c r="AU437" s="191" t="s">
        <v>86</v>
      </c>
      <c r="AV437" s="14" t="s">
        <v>86</v>
      </c>
      <c r="AW437" s="14" t="s">
        <v>32</v>
      </c>
      <c r="AX437" s="14" t="s">
        <v>84</v>
      </c>
      <c r="AY437" s="191" t="s">
        <v>170</v>
      </c>
    </row>
    <row r="438" spans="1:65" s="2" customFormat="1" ht="21.75" customHeight="1">
      <c r="A438" s="33"/>
      <c r="B438" s="167"/>
      <c r="C438" s="168" t="s">
        <v>769</v>
      </c>
      <c r="D438" s="168" t="s">
        <v>173</v>
      </c>
      <c r="E438" s="169" t="s">
        <v>2679</v>
      </c>
      <c r="F438" s="170" t="s">
        <v>2680</v>
      </c>
      <c r="G438" s="171" t="s">
        <v>184</v>
      </c>
      <c r="H438" s="172">
        <v>146.97</v>
      </c>
      <c r="I438" s="173"/>
      <c r="J438" s="174">
        <f>ROUND(I438*H438,2)</f>
        <v>0</v>
      </c>
      <c r="K438" s="175"/>
      <c r="L438" s="34"/>
      <c r="M438" s="176" t="s">
        <v>1</v>
      </c>
      <c r="N438" s="177" t="s">
        <v>42</v>
      </c>
      <c r="O438" s="59"/>
      <c r="P438" s="178">
        <f>O438*H438</f>
        <v>0</v>
      </c>
      <c r="Q438" s="178">
        <v>2.792E-2</v>
      </c>
      <c r="R438" s="178">
        <f>Q438*H438</f>
        <v>4.1034024000000002</v>
      </c>
      <c r="S438" s="178">
        <v>0</v>
      </c>
      <c r="T438" s="179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80" t="s">
        <v>273</v>
      </c>
      <c r="AT438" s="180" t="s">
        <v>173</v>
      </c>
      <c r="AU438" s="180" t="s">
        <v>86</v>
      </c>
      <c r="AY438" s="18" t="s">
        <v>170</v>
      </c>
      <c r="BE438" s="181">
        <f>IF(N438="základní",J438,0)</f>
        <v>0</v>
      </c>
      <c r="BF438" s="181">
        <f>IF(N438="snížená",J438,0)</f>
        <v>0</v>
      </c>
      <c r="BG438" s="181">
        <f>IF(N438="zákl. přenesená",J438,0)</f>
        <v>0</v>
      </c>
      <c r="BH438" s="181">
        <f>IF(N438="sníž. přenesená",J438,0)</f>
        <v>0</v>
      </c>
      <c r="BI438" s="181">
        <f>IF(N438="nulová",J438,0)</f>
        <v>0</v>
      </c>
      <c r="BJ438" s="18" t="s">
        <v>84</v>
      </c>
      <c r="BK438" s="181">
        <f>ROUND(I438*H438,2)</f>
        <v>0</v>
      </c>
      <c r="BL438" s="18" t="s">
        <v>273</v>
      </c>
      <c r="BM438" s="180" t="s">
        <v>2681</v>
      </c>
    </row>
    <row r="439" spans="1:65" s="14" customFormat="1" ht="10.199999999999999">
      <c r="B439" s="190"/>
      <c r="D439" s="183" t="s">
        <v>179</v>
      </c>
      <c r="E439" s="191" t="s">
        <v>1</v>
      </c>
      <c r="F439" s="192" t="s">
        <v>2682</v>
      </c>
      <c r="H439" s="193">
        <v>238.095</v>
      </c>
      <c r="I439" s="194"/>
      <c r="L439" s="190"/>
      <c r="M439" s="195"/>
      <c r="N439" s="196"/>
      <c r="O439" s="196"/>
      <c r="P439" s="196"/>
      <c r="Q439" s="196"/>
      <c r="R439" s="196"/>
      <c r="S439" s="196"/>
      <c r="T439" s="197"/>
      <c r="AT439" s="191" t="s">
        <v>179</v>
      </c>
      <c r="AU439" s="191" t="s">
        <v>86</v>
      </c>
      <c r="AV439" s="14" t="s">
        <v>86</v>
      </c>
      <c r="AW439" s="14" t="s">
        <v>32</v>
      </c>
      <c r="AX439" s="14" t="s">
        <v>77</v>
      </c>
      <c r="AY439" s="191" t="s">
        <v>170</v>
      </c>
    </row>
    <row r="440" spans="1:65" s="14" customFormat="1" ht="10.199999999999999">
      <c r="B440" s="190"/>
      <c r="D440" s="183" t="s">
        <v>179</v>
      </c>
      <c r="E440" s="191" t="s">
        <v>1</v>
      </c>
      <c r="F440" s="192" t="s">
        <v>2604</v>
      </c>
      <c r="H440" s="193">
        <v>-68.025000000000006</v>
      </c>
      <c r="I440" s="194"/>
      <c r="L440" s="190"/>
      <c r="M440" s="195"/>
      <c r="N440" s="196"/>
      <c r="O440" s="196"/>
      <c r="P440" s="196"/>
      <c r="Q440" s="196"/>
      <c r="R440" s="196"/>
      <c r="S440" s="196"/>
      <c r="T440" s="197"/>
      <c r="AT440" s="191" t="s">
        <v>179</v>
      </c>
      <c r="AU440" s="191" t="s">
        <v>86</v>
      </c>
      <c r="AV440" s="14" t="s">
        <v>86</v>
      </c>
      <c r="AW440" s="14" t="s">
        <v>32</v>
      </c>
      <c r="AX440" s="14" t="s">
        <v>77</v>
      </c>
      <c r="AY440" s="191" t="s">
        <v>170</v>
      </c>
    </row>
    <row r="441" spans="1:65" s="14" customFormat="1" ht="10.199999999999999">
      <c r="B441" s="190"/>
      <c r="D441" s="183" t="s">
        <v>179</v>
      </c>
      <c r="E441" s="191" t="s">
        <v>1</v>
      </c>
      <c r="F441" s="192" t="s">
        <v>2683</v>
      </c>
      <c r="H441" s="193">
        <v>-23.1</v>
      </c>
      <c r="I441" s="194"/>
      <c r="L441" s="190"/>
      <c r="M441" s="195"/>
      <c r="N441" s="196"/>
      <c r="O441" s="196"/>
      <c r="P441" s="196"/>
      <c r="Q441" s="196"/>
      <c r="R441" s="196"/>
      <c r="S441" s="196"/>
      <c r="T441" s="197"/>
      <c r="AT441" s="191" t="s">
        <v>179</v>
      </c>
      <c r="AU441" s="191" t="s">
        <v>86</v>
      </c>
      <c r="AV441" s="14" t="s">
        <v>86</v>
      </c>
      <c r="AW441" s="14" t="s">
        <v>32</v>
      </c>
      <c r="AX441" s="14" t="s">
        <v>77</v>
      </c>
      <c r="AY441" s="191" t="s">
        <v>170</v>
      </c>
    </row>
    <row r="442" spans="1:65" s="15" customFormat="1" ht="10.199999999999999">
      <c r="B442" s="198"/>
      <c r="D442" s="183" t="s">
        <v>179</v>
      </c>
      <c r="E442" s="199" t="s">
        <v>1</v>
      </c>
      <c r="F442" s="200" t="s">
        <v>198</v>
      </c>
      <c r="H442" s="201">
        <v>146.97</v>
      </c>
      <c r="I442" s="202"/>
      <c r="L442" s="198"/>
      <c r="M442" s="203"/>
      <c r="N442" s="204"/>
      <c r="O442" s="204"/>
      <c r="P442" s="204"/>
      <c r="Q442" s="204"/>
      <c r="R442" s="204"/>
      <c r="S442" s="204"/>
      <c r="T442" s="205"/>
      <c r="AT442" s="199" t="s">
        <v>179</v>
      </c>
      <c r="AU442" s="199" t="s">
        <v>86</v>
      </c>
      <c r="AV442" s="15" t="s">
        <v>177</v>
      </c>
      <c r="AW442" s="15" t="s">
        <v>32</v>
      </c>
      <c r="AX442" s="15" t="s">
        <v>84</v>
      </c>
      <c r="AY442" s="199" t="s">
        <v>170</v>
      </c>
    </row>
    <row r="443" spans="1:65" s="2" customFormat="1" ht="21.75" customHeight="1">
      <c r="A443" s="33"/>
      <c r="B443" s="167"/>
      <c r="C443" s="168" t="s">
        <v>774</v>
      </c>
      <c r="D443" s="168" t="s">
        <v>173</v>
      </c>
      <c r="E443" s="169" t="s">
        <v>2684</v>
      </c>
      <c r="F443" s="170" t="s">
        <v>2685</v>
      </c>
      <c r="G443" s="171" t="s">
        <v>184</v>
      </c>
      <c r="H443" s="172">
        <v>23.1</v>
      </c>
      <c r="I443" s="173"/>
      <c r="J443" s="174">
        <f>ROUND(I443*H443,2)</f>
        <v>0</v>
      </c>
      <c r="K443" s="175"/>
      <c r="L443" s="34"/>
      <c r="M443" s="176" t="s">
        <v>1</v>
      </c>
      <c r="N443" s="177" t="s">
        <v>42</v>
      </c>
      <c r="O443" s="59"/>
      <c r="P443" s="178">
        <f>O443*H443</f>
        <v>0</v>
      </c>
      <c r="Q443" s="178">
        <v>2.741E-2</v>
      </c>
      <c r="R443" s="178">
        <f>Q443*H443</f>
        <v>0.63317100000000004</v>
      </c>
      <c r="S443" s="178">
        <v>0</v>
      </c>
      <c r="T443" s="179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80" t="s">
        <v>273</v>
      </c>
      <c r="AT443" s="180" t="s">
        <v>173</v>
      </c>
      <c r="AU443" s="180" t="s">
        <v>86</v>
      </c>
      <c r="AY443" s="18" t="s">
        <v>170</v>
      </c>
      <c r="BE443" s="181">
        <f>IF(N443="základní",J443,0)</f>
        <v>0</v>
      </c>
      <c r="BF443" s="181">
        <f>IF(N443="snížená",J443,0)</f>
        <v>0</v>
      </c>
      <c r="BG443" s="181">
        <f>IF(N443="zákl. přenesená",J443,0)</f>
        <v>0</v>
      </c>
      <c r="BH443" s="181">
        <f>IF(N443="sníž. přenesená",J443,0)</f>
        <v>0</v>
      </c>
      <c r="BI443" s="181">
        <f>IF(N443="nulová",J443,0)</f>
        <v>0</v>
      </c>
      <c r="BJ443" s="18" t="s">
        <v>84</v>
      </c>
      <c r="BK443" s="181">
        <f>ROUND(I443*H443,2)</f>
        <v>0</v>
      </c>
      <c r="BL443" s="18" t="s">
        <v>273</v>
      </c>
      <c r="BM443" s="180" t="s">
        <v>2686</v>
      </c>
    </row>
    <row r="444" spans="1:65" s="14" customFormat="1" ht="10.199999999999999">
      <c r="B444" s="190"/>
      <c r="D444" s="183" t="s">
        <v>179</v>
      </c>
      <c r="E444" s="191" t="s">
        <v>1</v>
      </c>
      <c r="F444" s="192" t="s">
        <v>2687</v>
      </c>
      <c r="H444" s="193">
        <v>23.1</v>
      </c>
      <c r="I444" s="194"/>
      <c r="L444" s="190"/>
      <c r="M444" s="195"/>
      <c r="N444" s="196"/>
      <c r="O444" s="196"/>
      <c r="P444" s="196"/>
      <c r="Q444" s="196"/>
      <c r="R444" s="196"/>
      <c r="S444" s="196"/>
      <c r="T444" s="197"/>
      <c r="AT444" s="191" t="s">
        <v>179</v>
      </c>
      <c r="AU444" s="191" t="s">
        <v>86</v>
      </c>
      <c r="AV444" s="14" t="s">
        <v>86</v>
      </c>
      <c r="AW444" s="14" t="s">
        <v>32</v>
      </c>
      <c r="AX444" s="14" t="s">
        <v>84</v>
      </c>
      <c r="AY444" s="191" t="s">
        <v>170</v>
      </c>
    </row>
    <row r="445" spans="1:65" s="2" customFormat="1" ht="21.75" customHeight="1">
      <c r="A445" s="33"/>
      <c r="B445" s="167"/>
      <c r="C445" s="168" t="s">
        <v>779</v>
      </c>
      <c r="D445" s="168" t="s">
        <v>173</v>
      </c>
      <c r="E445" s="169" t="s">
        <v>2688</v>
      </c>
      <c r="F445" s="170" t="s">
        <v>2689</v>
      </c>
      <c r="G445" s="171" t="s">
        <v>184</v>
      </c>
      <c r="H445" s="172">
        <v>10.003</v>
      </c>
      <c r="I445" s="173"/>
      <c r="J445" s="174">
        <f>ROUND(I445*H445,2)</f>
        <v>0</v>
      </c>
      <c r="K445" s="175"/>
      <c r="L445" s="34"/>
      <c r="M445" s="176" t="s">
        <v>1</v>
      </c>
      <c r="N445" s="177" t="s">
        <v>42</v>
      </c>
      <c r="O445" s="59"/>
      <c r="P445" s="178">
        <f>O445*H445</f>
        <v>0</v>
      </c>
      <c r="Q445" s="178">
        <v>2.5000000000000001E-2</v>
      </c>
      <c r="R445" s="178">
        <f>Q445*H445</f>
        <v>0.25007499999999999</v>
      </c>
      <c r="S445" s="178">
        <v>0</v>
      </c>
      <c r="T445" s="179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80" t="s">
        <v>273</v>
      </c>
      <c r="AT445" s="180" t="s">
        <v>173</v>
      </c>
      <c r="AU445" s="180" t="s">
        <v>86</v>
      </c>
      <c r="AY445" s="18" t="s">
        <v>170</v>
      </c>
      <c r="BE445" s="181">
        <f>IF(N445="základní",J445,0)</f>
        <v>0</v>
      </c>
      <c r="BF445" s="181">
        <f>IF(N445="snížená",J445,0)</f>
        <v>0</v>
      </c>
      <c r="BG445" s="181">
        <f>IF(N445="zákl. přenesená",J445,0)</f>
        <v>0</v>
      </c>
      <c r="BH445" s="181">
        <f>IF(N445="sníž. přenesená",J445,0)</f>
        <v>0</v>
      </c>
      <c r="BI445" s="181">
        <f>IF(N445="nulová",J445,0)</f>
        <v>0</v>
      </c>
      <c r="BJ445" s="18" t="s">
        <v>84</v>
      </c>
      <c r="BK445" s="181">
        <f>ROUND(I445*H445,2)</f>
        <v>0</v>
      </c>
      <c r="BL445" s="18" t="s">
        <v>273</v>
      </c>
      <c r="BM445" s="180" t="s">
        <v>2690</v>
      </c>
    </row>
    <row r="446" spans="1:65" s="14" customFormat="1" ht="10.199999999999999">
      <c r="B446" s="190"/>
      <c r="D446" s="183" t="s">
        <v>179</v>
      </c>
      <c r="E446" s="191" t="s">
        <v>1</v>
      </c>
      <c r="F446" s="192" t="s">
        <v>2691</v>
      </c>
      <c r="H446" s="193">
        <v>6.4850000000000003</v>
      </c>
      <c r="I446" s="194"/>
      <c r="L446" s="190"/>
      <c r="M446" s="195"/>
      <c r="N446" s="196"/>
      <c r="O446" s="196"/>
      <c r="P446" s="196"/>
      <c r="Q446" s="196"/>
      <c r="R446" s="196"/>
      <c r="S446" s="196"/>
      <c r="T446" s="197"/>
      <c r="AT446" s="191" t="s">
        <v>179</v>
      </c>
      <c r="AU446" s="191" t="s">
        <v>86</v>
      </c>
      <c r="AV446" s="14" t="s">
        <v>86</v>
      </c>
      <c r="AW446" s="14" t="s">
        <v>32</v>
      </c>
      <c r="AX446" s="14" t="s">
        <v>77</v>
      </c>
      <c r="AY446" s="191" t="s">
        <v>170</v>
      </c>
    </row>
    <row r="447" spans="1:65" s="14" customFormat="1" ht="10.199999999999999">
      <c r="B447" s="190"/>
      <c r="D447" s="183" t="s">
        <v>179</v>
      </c>
      <c r="E447" s="191" t="s">
        <v>1</v>
      </c>
      <c r="F447" s="192" t="s">
        <v>2692</v>
      </c>
      <c r="H447" s="193">
        <v>3.5179999999999998</v>
      </c>
      <c r="I447" s="194"/>
      <c r="L447" s="190"/>
      <c r="M447" s="195"/>
      <c r="N447" s="196"/>
      <c r="O447" s="196"/>
      <c r="P447" s="196"/>
      <c r="Q447" s="196"/>
      <c r="R447" s="196"/>
      <c r="S447" s="196"/>
      <c r="T447" s="197"/>
      <c r="AT447" s="191" t="s">
        <v>179</v>
      </c>
      <c r="AU447" s="191" t="s">
        <v>86</v>
      </c>
      <c r="AV447" s="14" t="s">
        <v>86</v>
      </c>
      <c r="AW447" s="14" t="s">
        <v>32</v>
      </c>
      <c r="AX447" s="14" t="s">
        <v>77</v>
      </c>
      <c r="AY447" s="191" t="s">
        <v>170</v>
      </c>
    </row>
    <row r="448" spans="1:65" s="15" customFormat="1" ht="10.199999999999999">
      <c r="B448" s="198"/>
      <c r="D448" s="183" t="s">
        <v>179</v>
      </c>
      <c r="E448" s="199" t="s">
        <v>1</v>
      </c>
      <c r="F448" s="200" t="s">
        <v>198</v>
      </c>
      <c r="H448" s="201">
        <v>10.003</v>
      </c>
      <c r="I448" s="202"/>
      <c r="L448" s="198"/>
      <c r="M448" s="203"/>
      <c r="N448" s="204"/>
      <c r="O448" s="204"/>
      <c r="P448" s="204"/>
      <c r="Q448" s="204"/>
      <c r="R448" s="204"/>
      <c r="S448" s="204"/>
      <c r="T448" s="205"/>
      <c r="AT448" s="199" t="s">
        <v>179</v>
      </c>
      <c r="AU448" s="199" t="s">
        <v>86</v>
      </c>
      <c r="AV448" s="15" t="s">
        <v>177</v>
      </c>
      <c r="AW448" s="15" t="s">
        <v>32</v>
      </c>
      <c r="AX448" s="15" t="s">
        <v>84</v>
      </c>
      <c r="AY448" s="199" t="s">
        <v>170</v>
      </c>
    </row>
    <row r="449" spans="1:65" s="2" customFormat="1" ht="21.75" customHeight="1">
      <c r="A449" s="33"/>
      <c r="B449" s="167"/>
      <c r="C449" s="168" t="s">
        <v>785</v>
      </c>
      <c r="D449" s="168" t="s">
        <v>173</v>
      </c>
      <c r="E449" s="169" t="s">
        <v>2693</v>
      </c>
      <c r="F449" s="170" t="s">
        <v>2694</v>
      </c>
      <c r="G449" s="171" t="s">
        <v>184</v>
      </c>
      <c r="H449" s="172">
        <v>63.9</v>
      </c>
      <c r="I449" s="173"/>
      <c r="J449" s="174">
        <f>ROUND(I449*H449,2)</f>
        <v>0</v>
      </c>
      <c r="K449" s="175"/>
      <c r="L449" s="34"/>
      <c r="M449" s="176" t="s">
        <v>1</v>
      </c>
      <c r="N449" s="177" t="s">
        <v>42</v>
      </c>
      <c r="O449" s="59"/>
      <c r="P449" s="178">
        <f>O449*H449</f>
        <v>0</v>
      </c>
      <c r="Q449" s="178">
        <v>2.5149999999999999E-2</v>
      </c>
      <c r="R449" s="178">
        <f>Q449*H449</f>
        <v>1.6070849999999999</v>
      </c>
      <c r="S449" s="178">
        <v>0</v>
      </c>
      <c r="T449" s="179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80" t="s">
        <v>273</v>
      </c>
      <c r="AT449" s="180" t="s">
        <v>173</v>
      </c>
      <c r="AU449" s="180" t="s">
        <v>86</v>
      </c>
      <c r="AY449" s="18" t="s">
        <v>170</v>
      </c>
      <c r="BE449" s="181">
        <f>IF(N449="základní",J449,0)</f>
        <v>0</v>
      </c>
      <c r="BF449" s="181">
        <f>IF(N449="snížená",J449,0)</f>
        <v>0</v>
      </c>
      <c r="BG449" s="181">
        <f>IF(N449="zákl. přenesená",J449,0)</f>
        <v>0</v>
      </c>
      <c r="BH449" s="181">
        <f>IF(N449="sníž. přenesená",J449,0)</f>
        <v>0</v>
      </c>
      <c r="BI449" s="181">
        <f>IF(N449="nulová",J449,0)</f>
        <v>0</v>
      </c>
      <c r="BJ449" s="18" t="s">
        <v>84</v>
      </c>
      <c r="BK449" s="181">
        <f>ROUND(I449*H449,2)</f>
        <v>0</v>
      </c>
      <c r="BL449" s="18" t="s">
        <v>273</v>
      </c>
      <c r="BM449" s="180" t="s">
        <v>2695</v>
      </c>
    </row>
    <row r="450" spans="1:65" s="14" customFormat="1" ht="10.199999999999999">
      <c r="B450" s="190"/>
      <c r="D450" s="183" t="s">
        <v>179</v>
      </c>
      <c r="E450" s="191" t="s">
        <v>1</v>
      </c>
      <c r="F450" s="192" t="s">
        <v>2696</v>
      </c>
      <c r="H450" s="193">
        <v>63.9</v>
      </c>
      <c r="I450" s="194"/>
      <c r="L450" s="190"/>
      <c r="M450" s="195"/>
      <c r="N450" s="196"/>
      <c r="O450" s="196"/>
      <c r="P450" s="196"/>
      <c r="Q450" s="196"/>
      <c r="R450" s="196"/>
      <c r="S450" s="196"/>
      <c r="T450" s="197"/>
      <c r="AT450" s="191" t="s">
        <v>179</v>
      </c>
      <c r="AU450" s="191" t="s">
        <v>86</v>
      </c>
      <c r="AV450" s="14" t="s">
        <v>86</v>
      </c>
      <c r="AW450" s="14" t="s">
        <v>32</v>
      </c>
      <c r="AX450" s="14" t="s">
        <v>84</v>
      </c>
      <c r="AY450" s="191" t="s">
        <v>170</v>
      </c>
    </row>
    <row r="451" spans="1:65" s="2" customFormat="1" ht="21.75" customHeight="1">
      <c r="A451" s="33"/>
      <c r="B451" s="167"/>
      <c r="C451" s="168" t="s">
        <v>792</v>
      </c>
      <c r="D451" s="168" t="s">
        <v>173</v>
      </c>
      <c r="E451" s="169" t="s">
        <v>2697</v>
      </c>
      <c r="F451" s="170" t="s">
        <v>2698</v>
      </c>
      <c r="G451" s="171" t="s">
        <v>184</v>
      </c>
      <c r="H451" s="172">
        <v>21.4</v>
      </c>
      <c r="I451" s="173"/>
      <c r="J451" s="174">
        <f>ROUND(I451*H451,2)</f>
        <v>0</v>
      </c>
      <c r="K451" s="175"/>
      <c r="L451" s="34"/>
      <c r="M451" s="176" t="s">
        <v>1</v>
      </c>
      <c r="N451" s="177" t="s">
        <v>42</v>
      </c>
      <c r="O451" s="59"/>
      <c r="P451" s="178">
        <f>O451*H451</f>
        <v>0</v>
      </c>
      <c r="Q451" s="178">
        <v>2.2630000000000001E-2</v>
      </c>
      <c r="R451" s="178">
        <f>Q451*H451</f>
        <v>0.48428199999999999</v>
      </c>
      <c r="S451" s="178">
        <v>0</v>
      </c>
      <c r="T451" s="179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80" t="s">
        <v>273</v>
      </c>
      <c r="AT451" s="180" t="s">
        <v>173</v>
      </c>
      <c r="AU451" s="180" t="s">
        <v>86</v>
      </c>
      <c r="AY451" s="18" t="s">
        <v>170</v>
      </c>
      <c r="BE451" s="181">
        <f>IF(N451="základní",J451,0)</f>
        <v>0</v>
      </c>
      <c r="BF451" s="181">
        <f>IF(N451="snížená",J451,0)</f>
        <v>0</v>
      </c>
      <c r="BG451" s="181">
        <f>IF(N451="zákl. přenesená",J451,0)</f>
        <v>0</v>
      </c>
      <c r="BH451" s="181">
        <f>IF(N451="sníž. přenesená",J451,0)</f>
        <v>0</v>
      </c>
      <c r="BI451" s="181">
        <f>IF(N451="nulová",J451,0)</f>
        <v>0</v>
      </c>
      <c r="BJ451" s="18" t="s">
        <v>84</v>
      </c>
      <c r="BK451" s="181">
        <f>ROUND(I451*H451,2)</f>
        <v>0</v>
      </c>
      <c r="BL451" s="18" t="s">
        <v>273</v>
      </c>
      <c r="BM451" s="180" t="s">
        <v>2699</v>
      </c>
    </row>
    <row r="452" spans="1:65" s="14" customFormat="1" ht="10.199999999999999">
      <c r="B452" s="190"/>
      <c r="D452" s="183" t="s">
        <v>179</v>
      </c>
      <c r="E452" s="191" t="s">
        <v>1</v>
      </c>
      <c r="F452" s="192" t="s">
        <v>2700</v>
      </c>
      <c r="H452" s="193">
        <v>21.4</v>
      </c>
      <c r="I452" s="194"/>
      <c r="L452" s="190"/>
      <c r="M452" s="195"/>
      <c r="N452" s="196"/>
      <c r="O452" s="196"/>
      <c r="P452" s="196"/>
      <c r="Q452" s="196"/>
      <c r="R452" s="196"/>
      <c r="S452" s="196"/>
      <c r="T452" s="197"/>
      <c r="AT452" s="191" t="s">
        <v>179</v>
      </c>
      <c r="AU452" s="191" t="s">
        <v>86</v>
      </c>
      <c r="AV452" s="14" t="s">
        <v>86</v>
      </c>
      <c r="AW452" s="14" t="s">
        <v>32</v>
      </c>
      <c r="AX452" s="14" t="s">
        <v>84</v>
      </c>
      <c r="AY452" s="191" t="s">
        <v>170</v>
      </c>
    </row>
    <row r="453" spans="1:65" s="2" customFormat="1" ht="21.75" customHeight="1">
      <c r="A453" s="33"/>
      <c r="B453" s="167"/>
      <c r="C453" s="168" t="s">
        <v>797</v>
      </c>
      <c r="D453" s="168" t="s">
        <v>173</v>
      </c>
      <c r="E453" s="169" t="s">
        <v>2701</v>
      </c>
      <c r="F453" s="170" t="s">
        <v>2702</v>
      </c>
      <c r="G453" s="171" t="s">
        <v>184</v>
      </c>
      <c r="H453" s="172">
        <v>370.79399999999998</v>
      </c>
      <c r="I453" s="173"/>
      <c r="J453" s="174">
        <f>ROUND(I453*H453,2)</f>
        <v>0</v>
      </c>
      <c r="K453" s="175"/>
      <c r="L453" s="34"/>
      <c r="M453" s="176" t="s">
        <v>1</v>
      </c>
      <c r="N453" s="177" t="s">
        <v>42</v>
      </c>
      <c r="O453" s="59"/>
      <c r="P453" s="178">
        <f>O453*H453</f>
        <v>0</v>
      </c>
      <c r="Q453" s="178">
        <v>1.417E-2</v>
      </c>
      <c r="R453" s="178">
        <f>Q453*H453</f>
        <v>5.2541509799999995</v>
      </c>
      <c r="S453" s="178">
        <v>0</v>
      </c>
      <c r="T453" s="179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80" t="s">
        <v>273</v>
      </c>
      <c r="AT453" s="180" t="s">
        <v>173</v>
      </c>
      <c r="AU453" s="180" t="s">
        <v>86</v>
      </c>
      <c r="AY453" s="18" t="s">
        <v>170</v>
      </c>
      <c r="BE453" s="181">
        <f>IF(N453="základní",J453,0)</f>
        <v>0</v>
      </c>
      <c r="BF453" s="181">
        <f>IF(N453="snížená",J453,0)</f>
        <v>0</v>
      </c>
      <c r="BG453" s="181">
        <f>IF(N453="zákl. přenesená",J453,0)</f>
        <v>0</v>
      </c>
      <c r="BH453" s="181">
        <f>IF(N453="sníž. přenesená",J453,0)</f>
        <v>0</v>
      </c>
      <c r="BI453" s="181">
        <f>IF(N453="nulová",J453,0)</f>
        <v>0</v>
      </c>
      <c r="BJ453" s="18" t="s">
        <v>84</v>
      </c>
      <c r="BK453" s="181">
        <f>ROUND(I453*H453,2)</f>
        <v>0</v>
      </c>
      <c r="BL453" s="18" t="s">
        <v>273</v>
      </c>
      <c r="BM453" s="180" t="s">
        <v>2703</v>
      </c>
    </row>
    <row r="454" spans="1:65" s="2" customFormat="1" ht="16.5" customHeight="1">
      <c r="A454" s="33"/>
      <c r="B454" s="167"/>
      <c r="C454" s="168" t="s">
        <v>800</v>
      </c>
      <c r="D454" s="168" t="s">
        <v>173</v>
      </c>
      <c r="E454" s="169" t="s">
        <v>2704</v>
      </c>
      <c r="F454" s="170" t="s">
        <v>2705</v>
      </c>
      <c r="G454" s="171" t="s">
        <v>184</v>
      </c>
      <c r="H454" s="172">
        <v>85.3</v>
      </c>
      <c r="I454" s="173"/>
      <c r="J454" s="174">
        <f>ROUND(I454*H454,2)</f>
        <v>0</v>
      </c>
      <c r="K454" s="175"/>
      <c r="L454" s="34"/>
      <c r="M454" s="176" t="s">
        <v>1</v>
      </c>
      <c r="N454" s="177" t="s">
        <v>42</v>
      </c>
      <c r="O454" s="59"/>
      <c r="P454" s="178">
        <f>O454*H454</f>
        <v>0</v>
      </c>
      <c r="Q454" s="178">
        <v>1E-4</v>
      </c>
      <c r="R454" s="178">
        <f>Q454*H454</f>
        <v>8.5299999999999994E-3</v>
      </c>
      <c r="S454" s="178">
        <v>0</v>
      </c>
      <c r="T454" s="179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80" t="s">
        <v>273</v>
      </c>
      <c r="AT454" s="180" t="s">
        <v>173</v>
      </c>
      <c r="AU454" s="180" t="s">
        <v>86</v>
      </c>
      <c r="AY454" s="18" t="s">
        <v>170</v>
      </c>
      <c r="BE454" s="181">
        <f>IF(N454="základní",J454,0)</f>
        <v>0</v>
      </c>
      <c r="BF454" s="181">
        <f>IF(N454="snížená",J454,0)</f>
        <v>0</v>
      </c>
      <c r="BG454" s="181">
        <f>IF(N454="zákl. přenesená",J454,0)</f>
        <v>0</v>
      </c>
      <c r="BH454" s="181">
        <f>IF(N454="sníž. přenesená",J454,0)</f>
        <v>0</v>
      </c>
      <c r="BI454" s="181">
        <f>IF(N454="nulová",J454,0)</f>
        <v>0</v>
      </c>
      <c r="BJ454" s="18" t="s">
        <v>84</v>
      </c>
      <c r="BK454" s="181">
        <f>ROUND(I454*H454,2)</f>
        <v>0</v>
      </c>
      <c r="BL454" s="18" t="s">
        <v>273</v>
      </c>
      <c r="BM454" s="180" t="s">
        <v>2706</v>
      </c>
    </row>
    <row r="455" spans="1:65" s="14" customFormat="1" ht="10.199999999999999">
      <c r="B455" s="190"/>
      <c r="D455" s="183" t="s">
        <v>179</v>
      </c>
      <c r="E455" s="191" t="s">
        <v>1</v>
      </c>
      <c r="F455" s="192" t="s">
        <v>2707</v>
      </c>
      <c r="H455" s="193">
        <v>85.3</v>
      </c>
      <c r="I455" s="194"/>
      <c r="L455" s="190"/>
      <c r="M455" s="195"/>
      <c r="N455" s="196"/>
      <c r="O455" s="196"/>
      <c r="P455" s="196"/>
      <c r="Q455" s="196"/>
      <c r="R455" s="196"/>
      <c r="S455" s="196"/>
      <c r="T455" s="197"/>
      <c r="AT455" s="191" t="s">
        <v>179</v>
      </c>
      <c r="AU455" s="191" t="s">
        <v>86</v>
      </c>
      <c r="AV455" s="14" t="s">
        <v>86</v>
      </c>
      <c r="AW455" s="14" t="s">
        <v>32</v>
      </c>
      <c r="AX455" s="14" t="s">
        <v>84</v>
      </c>
      <c r="AY455" s="191" t="s">
        <v>170</v>
      </c>
    </row>
    <row r="456" spans="1:65" s="2" customFormat="1" ht="16.5" customHeight="1">
      <c r="A456" s="33"/>
      <c r="B456" s="167"/>
      <c r="C456" s="168" t="s">
        <v>805</v>
      </c>
      <c r="D456" s="168" t="s">
        <v>173</v>
      </c>
      <c r="E456" s="169" t="s">
        <v>2708</v>
      </c>
      <c r="F456" s="170" t="s">
        <v>2709</v>
      </c>
      <c r="G456" s="171" t="s">
        <v>184</v>
      </c>
      <c r="H456" s="172">
        <v>370.79399999999998</v>
      </c>
      <c r="I456" s="173"/>
      <c r="J456" s="174">
        <f>ROUND(I456*H456,2)</f>
        <v>0</v>
      </c>
      <c r="K456" s="175"/>
      <c r="L456" s="34"/>
      <c r="M456" s="176" t="s">
        <v>1</v>
      </c>
      <c r="N456" s="177" t="s">
        <v>42</v>
      </c>
      <c r="O456" s="59"/>
      <c r="P456" s="178">
        <f>O456*H456</f>
        <v>0</v>
      </c>
      <c r="Q456" s="178">
        <v>0</v>
      </c>
      <c r="R456" s="178">
        <f>Q456*H456</f>
        <v>0</v>
      </c>
      <c r="S456" s="178">
        <v>0</v>
      </c>
      <c r="T456" s="179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80" t="s">
        <v>273</v>
      </c>
      <c r="AT456" s="180" t="s">
        <v>173</v>
      </c>
      <c r="AU456" s="180" t="s">
        <v>86</v>
      </c>
      <c r="AY456" s="18" t="s">
        <v>170</v>
      </c>
      <c r="BE456" s="181">
        <f>IF(N456="základní",J456,0)</f>
        <v>0</v>
      </c>
      <c r="BF456" s="181">
        <f>IF(N456="snížená",J456,0)</f>
        <v>0</v>
      </c>
      <c r="BG456" s="181">
        <f>IF(N456="zákl. přenesená",J456,0)</f>
        <v>0</v>
      </c>
      <c r="BH456" s="181">
        <f>IF(N456="sníž. přenesená",J456,0)</f>
        <v>0</v>
      </c>
      <c r="BI456" s="181">
        <f>IF(N456="nulová",J456,0)</f>
        <v>0</v>
      </c>
      <c r="BJ456" s="18" t="s">
        <v>84</v>
      </c>
      <c r="BK456" s="181">
        <f>ROUND(I456*H456,2)</f>
        <v>0</v>
      </c>
      <c r="BL456" s="18" t="s">
        <v>273</v>
      </c>
      <c r="BM456" s="180" t="s">
        <v>2710</v>
      </c>
    </row>
    <row r="457" spans="1:65" s="2" customFormat="1" ht="16.5" customHeight="1">
      <c r="A457" s="33"/>
      <c r="B457" s="167"/>
      <c r="C457" s="206" t="s">
        <v>810</v>
      </c>
      <c r="D457" s="206" t="s">
        <v>199</v>
      </c>
      <c r="E457" s="207" t="s">
        <v>2711</v>
      </c>
      <c r="F457" s="208" t="s">
        <v>2712</v>
      </c>
      <c r="G457" s="209" t="s">
        <v>184</v>
      </c>
      <c r="H457" s="210">
        <v>407.87299999999999</v>
      </c>
      <c r="I457" s="211"/>
      <c r="J457" s="212">
        <f>ROUND(I457*H457,2)</f>
        <v>0</v>
      </c>
      <c r="K457" s="213"/>
      <c r="L457" s="214"/>
      <c r="M457" s="215" t="s">
        <v>1</v>
      </c>
      <c r="N457" s="216" t="s">
        <v>42</v>
      </c>
      <c r="O457" s="59"/>
      <c r="P457" s="178">
        <f>O457*H457</f>
        <v>0</v>
      </c>
      <c r="Q457" s="178">
        <v>1E-4</v>
      </c>
      <c r="R457" s="178">
        <f>Q457*H457</f>
        <v>4.0787299999999999E-2</v>
      </c>
      <c r="S457" s="178">
        <v>0</v>
      </c>
      <c r="T457" s="179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80" t="s">
        <v>355</v>
      </c>
      <c r="AT457" s="180" t="s">
        <v>199</v>
      </c>
      <c r="AU457" s="180" t="s">
        <v>86</v>
      </c>
      <c r="AY457" s="18" t="s">
        <v>170</v>
      </c>
      <c r="BE457" s="181">
        <f>IF(N457="základní",J457,0)</f>
        <v>0</v>
      </c>
      <c r="BF457" s="181">
        <f>IF(N457="snížená",J457,0)</f>
        <v>0</v>
      </c>
      <c r="BG457" s="181">
        <f>IF(N457="zákl. přenesená",J457,0)</f>
        <v>0</v>
      </c>
      <c r="BH457" s="181">
        <f>IF(N457="sníž. přenesená",J457,0)</f>
        <v>0</v>
      </c>
      <c r="BI457" s="181">
        <f>IF(N457="nulová",J457,0)</f>
        <v>0</v>
      </c>
      <c r="BJ457" s="18" t="s">
        <v>84</v>
      </c>
      <c r="BK457" s="181">
        <f>ROUND(I457*H457,2)</f>
        <v>0</v>
      </c>
      <c r="BL457" s="18" t="s">
        <v>273</v>
      </c>
      <c r="BM457" s="180" t="s">
        <v>2713</v>
      </c>
    </row>
    <row r="458" spans="1:65" s="14" customFormat="1" ht="10.199999999999999">
      <c r="B458" s="190"/>
      <c r="D458" s="183" t="s">
        <v>179</v>
      </c>
      <c r="F458" s="192" t="s">
        <v>2714</v>
      </c>
      <c r="H458" s="193">
        <v>407.87299999999999</v>
      </c>
      <c r="I458" s="194"/>
      <c r="L458" s="190"/>
      <c r="M458" s="195"/>
      <c r="N458" s="196"/>
      <c r="O458" s="196"/>
      <c r="P458" s="196"/>
      <c r="Q458" s="196"/>
      <c r="R458" s="196"/>
      <c r="S458" s="196"/>
      <c r="T458" s="197"/>
      <c r="AT458" s="191" t="s">
        <v>179</v>
      </c>
      <c r="AU458" s="191" t="s">
        <v>86</v>
      </c>
      <c r="AV458" s="14" t="s">
        <v>86</v>
      </c>
      <c r="AW458" s="14" t="s">
        <v>3</v>
      </c>
      <c r="AX458" s="14" t="s">
        <v>84</v>
      </c>
      <c r="AY458" s="191" t="s">
        <v>170</v>
      </c>
    </row>
    <row r="459" spans="1:65" s="2" customFormat="1" ht="16.5" customHeight="1">
      <c r="A459" s="33"/>
      <c r="B459" s="167"/>
      <c r="C459" s="168" t="s">
        <v>815</v>
      </c>
      <c r="D459" s="168" t="s">
        <v>173</v>
      </c>
      <c r="E459" s="169" t="s">
        <v>2715</v>
      </c>
      <c r="F459" s="170" t="s">
        <v>2716</v>
      </c>
      <c r="G459" s="171" t="s">
        <v>184</v>
      </c>
      <c r="H459" s="172">
        <v>85.3</v>
      </c>
      <c r="I459" s="173"/>
      <c r="J459" s="174">
        <f t="shared" ref="J459:J466" si="0">ROUND(I459*H459,2)</f>
        <v>0</v>
      </c>
      <c r="K459" s="175"/>
      <c r="L459" s="34"/>
      <c r="M459" s="176" t="s">
        <v>1</v>
      </c>
      <c r="N459" s="177" t="s">
        <v>42</v>
      </c>
      <c r="O459" s="59"/>
      <c r="P459" s="178">
        <f t="shared" ref="P459:P466" si="1">O459*H459</f>
        <v>0</v>
      </c>
      <c r="Q459" s="178">
        <v>1E-4</v>
      </c>
      <c r="R459" s="178">
        <f t="shared" ref="R459:R466" si="2">Q459*H459</f>
        <v>8.5299999999999994E-3</v>
      </c>
      <c r="S459" s="178">
        <v>0</v>
      </c>
      <c r="T459" s="179">
        <f t="shared" ref="T459:T466" si="3"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80" t="s">
        <v>273</v>
      </c>
      <c r="AT459" s="180" t="s">
        <v>173</v>
      </c>
      <c r="AU459" s="180" t="s">
        <v>86</v>
      </c>
      <c r="AY459" s="18" t="s">
        <v>170</v>
      </c>
      <c r="BE459" s="181">
        <f t="shared" ref="BE459:BE466" si="4">IF(N459="základní",J459,0)</f>
        <v>0</v>
      </c>
      <c r="BF459" s="181">
        <f t="shared" ref="BF459:BF466" si="5">IF(N459="snížená",J459,0)</f>
        <v>0</v>
      </c>
      <c r="BG459" s="181">
        <f t="shared" ref="BG459:BG466" si="6">IF(N459="zákl. přenesená",J459,0)</f>
        <v>0</v>
      </c>
      <c r="BH459" s="181">
        <f t="shared" ref="BH459:BH466" si="7">IF(N459="sníž. přenesená",J459,0)</f>
        <v>0</v>
      </c>
      <c r="BI459" s="181">
        <f t="shared" ref="BI459:BI466" si="8">IF(N459="nulová",J459,0)</f>
        <v>0</v>
      </c>
      <c r="BJ459" s="18" t="s">
        <v>84</v>
      </c>
      <c r="BK459" s="181">
        <f t="shared" ref="BK459:BK466" si="9">ROUND(I459*H459,2)</f>
        <v>0</v>
      </c>
      <c r="BL459" s="18" t="s">
        <v>273</v>
      </c>
      <c r="BM459" s="180" t="s">
        <v>2717</v>
      </c>
    </row>
    <row r="460" spans="1:65" s="2" customFormat="1" ht="16.5" customHeight="1">
      <c r="A460" s="33"/>
      <c r="B460" s="167"/>
      <c r="C460" s="168" t="s">
        <v>820</v>
      </c>
      <c r="D460" s="168" t="s">
        <v>173</v>
      </c>
      <c r="E460" s="169" t="s">
        <v>2718</v>
      </c>
      <c r="F460" s="170" t="s">
        <v>2719</v>
      </c>
      <c r="G460" s="171" t="s">
        <v>297</v>
      </c>
      <c r="H460" s="172">
        <v>2</v>
      </c>
      <c r="I460" s="173"/>
      <c r="J460" s="174">
        <f t="shared" si="0"/>
        <v>0</v>
      </c>
      <c r="K460" s="175"/>
      <c r="L460" s="34"/>
      <c r="M460" s="176" t="s">
        <v>1</v>
      </c>
      <c r="N460" s="177" t="s">
        <v>42</v>
      </c>
      <c r="O460" s="59"/>
      <c r="P460" s="178">
        <f t="shared" si="1"/>
        <v>0</v>
      </c>
      <c r="Q460" s="178">
        <v>3.0000000000000001E-5</v>
      </c>
      <c r="R460" s="178">
        <f t="shared" si="2"/>
        <v>6.0000000000000002E-5</v>
      </c>
      <c r="S460" s="178">
        <v>0</v>
      </c>
      <c r="T460" s="179">
        <f t="shared" si="3"/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80" t="s">
        <v>273</v>
      </c>
      <c r="AT460" s="180" t="s">
        <v>173</v>
      </c>
      <c r="AU460" s="180" t="s">
        <v>86</v>
      </c>
      <c r="AY460" s="18" t="s">
        <v>170</v>
      </c>
      <c r="BE460" s="181">
        <f t="shared" si="4"/>
        <v>0</v>
      </c>
      <c r="BF460" s="181">
        <f t="shared" si="5"/>
        <v>0</v>
      </c>
      <c r="BG460" s="181">
        <f t="shared" si="6"/>
        <v>0</v>
      </c>
      <c r="BH460" s="181">
        <f t="shared" si="7"/>
        <v>0</v>
      </c>
      <c r="BI460" s="181">
        <f t="shared" si="8"/>
        <v>0</v>
      </c>
      <c r="BJ460" s="18" t="s">
        <v>84</v>
      </c>
      <c r="BK460" s="181">
        <f t="shared" si="9"/>
        <v>0</v>
      </c>
      <c r="BL460" s="18" t="s">
        <v>273</v>
      </c>
      <c r="BM460" s="180" t="s">
        <v>2720</v>
      </c>
    </row>
    <row r="461" spans="1:65" s="2" customFormat="1" ht="16.5" customHeight="1">
      <c r="A461" s="33"/>
      <c r="B461" s="167"/>
      <c r="C461" s="206" t="s">
        <v>823</v>
      </c>
      <c r="D461" s="206" t="s">
        <v>199</v>
      </c>
      <c r="E461" s="207" t="s">
        <v>2721</v>
      </c>
      <c r="F461" s="208" t="s">
        <v>2722</v>
      </c>
      <c r="G461" s="209" t="s">
        <v>297</v>
      </c>
      <c r="H461" s="210">
        <v>2</v>
      </c>
      <c r="I461" s="211"/>
      <c r="J461" s="212">
        <f t="shared" si="0"/>
        <v>0</v>
      </c>
      <c r="K461" s="213"/>
      <c r="L461" s="214"/>
      <c r="M461" s="215" t="s">
        <v>1</v>
      </c>
      <c r="N461" s="216" t="s">
        <v>42</v>
      </c>
      <c r="O461" s="59"/>
      <c r="P461" s="178">
        <f t="shared" si="1"/>
        <v>0</v>
      </c>
      <c r="Q461" s="178">
        <v>5.5000000000000003E-4</v>
      </c>
      <c r="R461" s="178">
        <f t="shared" si="2"/>
        <v>1.1000000000000001E-3</v>
      </c>
      <c r="S461" s="178">
        <v>0</v>
      </c>
      <c r="T461" s="179">
        <f t="shared" si="3"/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80" t="s">
        <v>355</v>
      </c>
      <c r="AT461" s="180" t="s">
        <v>199</v>
      </c>
      <c r="AU461" s="180" t="s">
        <v>86</v>
      </c>
      <c r="AY461" s="18" t="s">
        <v>170</v>
      </c>
      <c r="BE461" s="181">
        <f t="shared" si="4"/>
        <v>0</v>
      </c>
      <c r="BF461" s="181">
        <f t="shared" si="5"/>
        <v>0</v>
      </c>
      <c r="BG461" s="181">
        <f t="shared" si="6"/>
        <v>0</v>
      </c>
      <c r="BH461" s="181">
        <f t="shared" si="7"/>
        <v>0</v>
      </c>
      <c r="BI461" s="181">
        <f t="shared" si="8"/>
        <v>0</v>
      </c>
      <c r="BJ461" s="18" t="s">
        <v>84</v>
      </c>
      <c r="BK461" s="181">
        <f t="shared" si="9"/>
        <v>0</v>
      </c>
      <c r="BL461" s="18" t="s">
        <v>273</v>
      </c>
      <c r="BM461" s="180" t="s">
        <v>2723</v>
      </c>
    </row>
    <row r="462" spans="1:65" s="2" customFormat="1" ht="16.5" customHeight="1">
      <c r="A462" s="33"/>
      <c r="B462" s="167"/>
      <c r="C462" s="168" t="s">
        <v>831</v>
      </c>
      <c r="D462" s="168" t="s">
        <v>173</v>
      </c>
      <c r="E462" s="169" t="s">
        <v>2724</v>
      </c>
      <c r="F462" s="170" t="s">
        <v>2725</v>
      </c>
      <c r="G462" s="171" t="s">
        <v>297</v>
      </c>
      <c r="H462" s="172">
        <v>3</v>
      </c>
      <c r="I462" s="173"/>
      <c r="J462" s="174">
        <f t="shared" si="0"/>
        <v>0</v>
      </c>
      <c r="K462" s="175"/>
      <c r="L462" s="34"/>
      <c r="M462" s="176" t="s">
        <v>1</v>
      </c>
      <c r="N462" s="177" t="s">
        <v>42</v>
      </c>
      <c r="O462" s="59"/>
      <c r="P462" s="178">
        <f t="shared" si="1"/>
        <v>0</v>
      </c>
      <c r="Q462" s="178">
        <v>8.0000000000000007E-5</v>
      </c>
      <c r="R462" s="178">
        <f t="shared" si="2"/>
        <v>2.4000000000000003E-4</v>
      </c>
      <c r="S462" s="178">
        <v>0</v>
      </c>
      <c r="T462" s="179">
        <f t="shared" si="3"/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80" t="s">
        <v>273</v>
      </c>
      <c r="AT462" s="180" t="s">
        <v>173</v>
      </c>
      <c r="AU462" s="180" t="s">
        <v>86</v>
      </c>
      <c r="AY462" s="18" t="s">
        <v>170</v>
      </c>
      <c r="BE462" s="181">
        <f t="shared" si="4"/>
        <v>0</v>
      </c>
      <c r="BF462" s="181">
        <f t="shared" si="5"/>
        <v>0</v>
      </c>
      <c r="BG462" s="181">
        <f t="shared" si="6"/>
        <v>0</v>
      </c>
      <c r="BH462" s="181">
        <f t="shared" si="7"/>
        <v>0</v>
      </c>
      <c r="BI462" s="181">
        <f t="shared" si="8"/>
        <v>0</v>
      </c>
      <c r="BJ462" s="18" t="s">
        <v>84</v>
      </c>
      <c r="BK462" s="181">
        <f t="shared" si="9"/>
        <v>0</v>
      </c>
      <c r="BL462" s="18" t="s">
        <v>273</v>
      </c>
      <c r="BM462" s="180" t="s">
        <v>2726</v>
      </c>
    </row>
    <row r="463" spans="1:65" s="2" customFormat="1" ht="16.5" customHeight="1">
      <c r="A463" s="33"/>
      <c r="B463" s="167"/>
      <c r="C463" s="206" t="s">
        <v>837</v>
      </c>
      <c r="D463" s="206" t="s">
        <v>199</v>
      </c>
      <c r="E463" s="207" t="s">
        <v>2727</v>
      </c>
      <c r="F463" s="208" t="s">
        <v>2728</v>
      </c>
      <c r="G463" s="209" t="s">
        <v>297</v>
      </c>
      <c r="H463" s="210">
        <v>3</v>
      </c>
      <c r="I463" s="211"/>
      <c r="J463" s="212">
        <f t="shared" si="0"/>
        <v>0</v>
      </c>
      <c r="K463" s="213"/>
      <c r="L463" s="214"/>
      <c r="M463" s="215" t="s">
        <v>1</v>
      </c>
      <c r="N463" s="216" t="s">
        <v>42</v>
      </c>
      <c r="O463" s="59"/>
      <c r="P463" s="178">
        <f t="shared" si="1"/>
        <v>0</v>
      </c>
      <c r="Q463" s="178">
        <v>7.2999999999999996E-4</v>
      </c>
      <c r="R463" s="178">
        <f t="shared" si="2"/>
        <v>2.1900000000000001E-3</v>
      </c>
      <c r="S463" s="178">
        <v>0</v>
      </c>
      <c r="T463" s="179">
        <f t="shared" si="3"/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80" t="s">
        <v>355</v>
      </c>
      <c r="AT463" s="180" t="s">
        <v>199</v>
      </c>
      <c r="AU463" s="180" t="s">
        <v>86</v>
      </c>
      <c r="AY463" s="18" t="s">
        <v>170</v>
      </c>
      <c r="BE463" s="181">
        <f t="shared" si="4"/>
        <v>0</v>
      </c>
      <c r="BF463" s="181">
        <f t="shared" si="5"/>
        <v>0</v>
      </c>
      <c r="BG463" s="181">
        <f t="shared" si="6"/>
        <v>0</v>
      </c>
      <c r="BH463" s="181">
        <f t="shared" si="7"/>
        <v>0</v>
      </c>
      <c r="BI463" s="181">
        <f t="shared" si="8"/>
        <v>0</v>
      </c>
      <c r="BJ463" s="18" t="s">
        <v>84</v>
      </c>
      <c r="BK463" s="181">
        <f t="shared" si="9"/>
        <v>0</v>
      </c>
      <c r="BL463" s="18" t="s">
        <v>273</v>
      </c>
      <c r="BM463" s="180" t="s">
        <v>2729</v>
      </c>
    </row>
    <row r="464" spans="1:65" s="2" customFormat="1" ht="16.5" customHeight="1">
      <c r="A464" s="33"/>
      <c r="B464" s="167"/>
      <c r="C464" s="168" t="s">
        <v>843</v>
      </c>
      <c r="D464" s="168" t="s">
        <v>173</v>
      </c>
      <c r="E464" s="169" t="s">
        <v>2730</v>
      </c>
      <c r="F464" s="170" t="s">
        <v>2731</v>
      </c>
      <c r="G464" s="171" t="s">
        <v>297</v>
      </c>
      <c r="H464" s="172">
        <v>1</v>
      </c>
      <c r="I464" s="173"/>
      <c r="J464" s="174">
        <f t="shared" si="0"/>
        <v>0</v>
      </c>
      <c r="K464" s="175"/>
      <c r="L464" s="34"/>
      <c r="M464" s="176" t="s">
        <v>1</v>
      </c>
      <c r="N464" s="177" t="s">
        <v>42</v>
      </c>
      <c r="O464" s="59"/>
      <c r="P464" s="178">
        <f t="shared" si="1"/>
        <v>0</v>
      </c>
      <c r="Q464" s="178">
        <v>8.0000000000000007E-5</v>
      </c>
      <c r="R464" s="178">
        <f t="shared" si="2"/>
        <v>8.0000000000000007E-5</v>
      </c>
      <c r="S464" s="178">
        <v>0</v>
      </c>
      <c r="T464" s="179">
        <f t="shared" si="3"/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80" t="s">
        <v>273</v>
      </c>
      <c r="AT464" s="180" t="s">
        <v>173</v>
      </c>
      <c r="AU464" s="180" t="s">
        <v>86</v>
      </c>
      <c r="AY464" s="18" t="s">
        <v>170</v>
      </c>
      <c r="BE464" s="181">
        <f t="shared" si="4"/>
        <v>0</v>
      </c>
      <c r="BF464" s="181">
        <f t="shared" si="5"/>
        <v>0</v>
      </c>
      <c r="BG464" s="181">
        <f t="shared" si="6"/>
        <v>0</v>
      </c>
      <c r="BH464" s="181">
        <f t="shared" si="7"/>
        <v>0</v>
      </c>
      <c r="BI464" s="181">
        <f t="shared" si="8"/>
        <v>0</v>
      </c>
      <c r="BJ464" s="18" t="s">
        <v>84</v>
      </c>
      <c r="BK464" s="181">
        <f t="shared" si="9"/>
        <v>0</v>
      </c>
      <c r="BL464" s="18" t="s">
        <v>273</v>
      </c>
      <c r="BM464" s="180" t="s">
        <v>2732</v>
      </c>
    </row>
    <row r="465" spans="1:65" s="2" customFormat="1" ht="16.5" customHeight="1">
      <c r="A465" s="33"/>
      <c r="B465" s="167"/>
      <c r="C465" s="206" t="s">
        <v>847</v>
      </c>
      <c r="D465" s="206" t="s">
        <v>199</v>
      </c>
      <c r="E465" s="207" t="s">
        <v>2733</v>
      </c>
      <c r="F465" s="208" t="s">
        <v>2734</v>
      </c>
      <c r="G465" s="209" t="s">
        <v>297</v>
      </c>
      <c r="H465" s="210">
        <v>1</v>
      </c>
      <c r="I465" s="211"/>
      <c r="J465" s="212">
        <f t="shared" si="0"/>
        <v>0</v>
      </c>
      <c r="K465" s="213"/>
      <c r="L465" s="214"/>
      <c r="M465" s="215" t="s">
        <v>1</v>
      </c>
      <c r="N465" s="216" t="s">
        <v>42</v>
      </c>
      <c r="O465" s="59"/>
      <c r="P465" s="178">
        <f t="shared" si="1"/>
        <v>0</v>
      </c>
      <c r="Q465" s="178">
        <v>1.1000000000000001E-3</v>
      </c>
      <c r="R465" s="178">
        <f t="shared" si="2"/>
        <v>1.1000000000000001E-3</v>
      </c>
      <c r="S465" s="178">
        <v>0</v>
      </c>
      <c r="T465" s="179">
        <f t="shared" si="3"/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80" t="s">
        <v>355</v>
      </c>
      <c r="AT465" s="180" t="s">
        <v>199</v>
      </c>
      <c r="AU465" s="180" t="s">
        <v>86</v>
      </c>
      <c r="AY465" s="18" t="s">
        <v>170</v>
      </c>
      <c r="BE465" s="181">
        <f t="shared" si="4"/>
        <v>0</v>
      </c>
      <c r="BF465" s="181">
        <f t="shared" si="5"/>
        <v>0</v>
      </c>
      <c r="BG465" s="181">
        <f t="shared" si="6"/>
        <v>0</v>
      </c>
      <c r="BH465" s="181">
        <f t="shared" si="7"/>
        <v>0</v>
      </c>
      <c r="BI465" s="181">
        <f t="shared" si="8"/>
        <v>0</v>
      </c>
      <c r="BJ465" s="18" t="s">
        <v>84</v>
      </c>
      <c r="BK465" s="181">
        <f t="shared" si="9"/>
        <v>0</v>
      </c>
      <c r="BL465" s="18" t="s">
        <v>273</v>
      </c>
      <c r="BM465" s="180" t="s">
        <v>2735</v>
      </c>
    </row>
    <row r="466" spans="1:65" s="2" customFormat="1" ht="21.75" customHeight="1">
      <c r="A466" s="33"/>
      <c r="B466" s="167"/>
      <c r="C466" s="168" t="s">
        <v>851</v>
      </c>
      <c r="D466" s="168" t="s">
        <v>173</v>
      </c>
      <c r="E466" s="169" t="s">
        <v>2736</v>
      </c>
      <c r="F466" s="170" t="s">
        <v>2737</v>
      </c>
      <c r="G466" s="171" t="s">
        <v>297</v>
      </c>
      <c r="H466" s="172">
        <v>23</v>
      </c>
      <c r="I466" s="173"/>
      <c r="J466" s="174">
        <f t="shared" si="0"/>
        <v>0</v>
      </c>
      <c r="K466" s="175"/>
      <c r="L466" s="34"/>
      <c r="M466" s="176" t="s">
        <v>1</v>
      </c>
      <c r="N466" s="177" t="s">
        <v>42</v>
      </c>
      <c r="O466" s="59"/>
      <c r="P466" s="178">
        <f t="shared" si="1"/>
        <v>0</v>
      </c>
      <c r="Q466" s="178">
        <v>2.2000000000000001E-4</v>
      </c>
      <c r="R466" s="178">
        <f t="shared" si="2"/>
        <v>5.0600000000000003E-3</v>
      </c>
      <c r="S466" s="178">
        <v>0</v>
      </c>
      <c r="T466" s="179">
        <f t="shared" si="3"/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80" t="s">
        <v>273</v>
      </c>
      <c r="AT466" s="180" t="s">
        <v>173</v>
      </c>
      <c r="AU466" s="180" t="s">
        <v>86</v>
      </c>
      <c r="AY466" s="18" t="s">
        <v>170</v>
      </c>
      <c r="BE466" s="181">
        <f t="shared" si="4"/>
        <v>0</v>
      </c>
      <c r="BF466" s="181">
        <f t="shared" si="5"/>
        <v>0</v>
      </c>
      <c r="BG466" s="181">
        <f t="shared" si="6"/>
        <v>0</v>
      </c>
      <c r="BH466" s="181">
        <f t="shared" si="7"/>
        <v>0</v>
      </c>
      <c r="BI466" s="181">
        <f t="shared" si="8"/>
        <v>0</v>
      </c>
      <c r="BJ466" s="18" t="s">
        <v>84</v>
      </c>
      <c r="BK466" s="181">
        <f t="shared" si="9"/>
        <v>0</v>
      </c>
      <c r="BL466" s="18" t="s">
        <v>273</v>
      </c>
      <c r="BM466" s="180" t="s">
        <v>2738</v>
      </c>
    </row>
    <row r="467" spans="1:65" s="14" customFormat="1" ht="10.199999999999999">
      <c r="B467" s="190"/>
      <c r="D467" s="183" t="s">
        <v>179</v>
      </c>
      <c r="E467" s="191" t="s">
        <v>1</v>
      </c>
      <c r="F467" s="192" t="s">
        <v>2739</v>
      </c>
      <c r="H467" s="193">
        <v>23</v>
      </c>
      <c r="I467" s="194"/>
      <c r="L467" s="190"/>
      <c r="M467" s="195"/>
      <c r="N467" s="196"/>
      <c r="O467" s="196"/>
      <c r="P467" s="196"/>
      <c r="Q467" s="196"/>
      <c r="R467" s="196"/>
      <c r="S467" s="196"/>
      <c r="T467" s="197"/>
      <c r="AT467" s="191" t="s">
        <v>179</v>
      </c>
      <c r="AU467" s="191" t="s">
        <v>86</v>
      </c>
      <c r="AV467" s="14" t="s">
        <v>86</v>
      </c>
      <c r="AW467" s="14" t="s">
        <v>32</v>
      </c>
      <c r="AX467" s="14" t="s">
        <v>84</v>
      </c>
      <c r="AY467" s="191" t="s">
        <v>170</v>
      </c>
    </row>
    <row r="468" spans="1:65" s="2" customFormat="1" ht="16.5" customHeight="1">
      <c r="A468" s="33"/>
      <c r="B468" s="167"/>
      <c r="C468" s="206" t="s">
        <v>855</v>
      </c>
      <c r="D468" s="206" t="s">
        <v>199</v>
      </c>
      <c r="E468" s="207" t="s">
        <v>2740</v>
      </c>
      <c r="F468" s="208" t="s">
        <v>2741</v>
      </c>
      <c r="G468" s="209" t="s">
        <v>297</v>
      </c>
      <c r="H468" s="210">
        <v>15</v>
      </c>
      <c r="I468" s="211"/>
      <c r="J468" s="212">
        <f>ROUND(I468*H468,2)</f>
        <v>0</v>
      </c>
      <c r="K468" s="213"/>
      <c r="L468" s="214"/>
      <c r="M468" s="215" t="s">
        <v>1</v>
      </c>
      <c r="N468" s="216" t="s">
        <v>42</v>
      </c>
      <c r="O468" s="59"/>
      <c r="P468" s="178">
        <f>O468*H468</f>
        <v>0</v>
      </c>
      <c r="Q468" s="178">
        <v>2.5420000000000002E-2</v>
      </c>
      <c r="R468" s="178">
        <f>Q468*H468</f>
        <v>0.38130000000000003</v>
      </c>
      <c r="S468" s="178">
        <v>0</v>
      </c>
      <c r="T468" s="179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80" t="s">
        <v>355</v>
      </c>
      <c r="AT468" s="180" t="s">
        <v>199</v>
      </c>
      <c r="AU468" s="180" t="s">
        <v>86</v>
      </c>
      <c r="AY468" s="18" t="s">
        <v>170</v>
      </c>
      <c r="BE468" s="181">
        <f>IF(N468="základní",J468,0)</f>
        <v>0</v>
      </c>
      <c r="BF468" s="181">
        <f>IF(N468="snížená",J468,0)</f>
        <v>0</v>
      </c>
      <c r="BG468" s="181">
        <f>IF(N468="zákl. přenesená",J468,0)</f>
        <v>0</v>
      </c>
      <c r="BH468" s="181">
        <f>IF(N468="sníž. přenesená",J468,0)</f>
        <v>0</v>
      </c>
      <c r="BI468" s="181">
        <f>IF(N468="nulová",J468,0)</f>
        <v>0</v>
      </c>
      <c r="BJ468" s="18" t="s">
        <v>84</v>
      </c>
      <c r="BK468" s="181">
        <f>ROUND(I468*H468,2)</f>
        <v>0</v>
      </c>
      <c r="BL468" s="18" t="s">
        <v>273</v>
      </c>
      <c r="BM468" s="180" t="s">
        <v>2742</v>
      </c>
    </row>
    <row r="469" spans="1:65" s="14" customFormat="1" ht="10.199999999999999">
      <c r="B469" s="190"/>
      <c r="D469" s="183" t="s">
        <v>179</v>
      </c>
      <c r="E469" s="191" t="s">
        <v>1</v>
      </c>
      <c r="F469" s="192" t="s">
        <v>2743</v>
      </c>
      <c r="H469" s="193">
        <v>15</v>
      </c>
      <c r="I469" s="194"/>
      <c r="L469" s="190"/>
      <c r="M469" s="195"/>
      <c r="N469" s="196"/>
      <c r="O469" s="196"/>
      <c r="P469" s="196"/>
      <c r="Q469" s="196"/>
      <c r="R469" s="196"/>
      <c r="S469" s="196"/>
      <c r="T469" s="197"/>
      <c r="AT469" s="191" t="s">
        <v>179</v>
      </c>
      <c r="AU469" s="191" t="s">
        <v>86</v>
      </c>
      <c r="AV469" s="14" t="s">
        <v>86</v>
      </c>
      <c r="AW469" s="14" t="s">
        <v>32</v>
      </c>
      <c r="AX469" s="14" t="s">
        <v>84</v>
      </c>
      <c r="AY469" s="191" t="s">
        <v>170</v>
      </c>
    </row>
    <row r="470" spans="1:65" s="2" customFormat="1" ht="16.5" customHeight="1">
      <c r="A470" s="33"/>
      <c r="B470" s="167"/>
      <c r="C470" s="206" t="s">
        <v>861</v>
      </c>
      <c r="D470" s="206" t="s">
        <v>199</v>
      </c>
      <c r="E470" s="207" t="s">
        <v>2744</v>
      </c>
      <c r="F470" s="208" t="s">
        <v>335</v>
      </c>
      <c r="G470" s="209" t="s">
        <v>297</v>
      </c>
      <c r="H470" s="210">
        <v>8</v>
      </c>
      <c r="I470" s="211"/>
      <c r="J470" s="212">
        <f>ROUND(I470*H470,2)</f>
        <v>0</v>
      </c>
      <c r="K470" s="213"/>
      <c r="L470" s="214"/>
      <c r="M470" s="215" t="s">
        <v>1</v>
      </c>
      <c r="N470" s="216" t="s">
        <v>42</v>
      </c>
      <c r="O470" s="59"/>
      <c r="P470" s="178">
        <f>O470*H470</f>
        <v>0</v>
      </c>
      <c r="Q470" s="178">
        <v>2.4660000000000001E-2</v>
      </c>
      <c r="R470" s="178">
        <f>Q470*H470</f>
        <v>0.19728000000000001</v>
      </c>
      <c r="S470" s="178">
        <v>0</v>
      </c>
      <c r="T470" s="179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80" t="s">
        <v>355</v>
      </c>
      <c r="AT470" s="180" t="s">
        <v>199</v>
      </c>
      <c r="AU470" s="180" t="s">
        <v>86</v>
      </c>
      <c r="AY470" s="18" t="s">
        <v>170</v>
      </c>
      <c r="BE470" s="181">
        <f>IF(N470="základní",J470,0)</f>
        <v>0</v>
      </c>
      <c r="BF470" s="181">
        <f>IF(N470="snížená",J470,0)</f>
        <v>0</v>
      </c>
      <c r="BG470" s="181">
        <f>IF(N470="zákl. přenesená",J470,0)</f>
        <v>0</v>
      </c>
      <c r="BH470" s="181">
        <f>IF(N470="sníž. přenesená",J470,0)</f>
        <v>0</v>
      </c>
      <c r="BI470" s="181">
        <f>IF(N470="nulová",J470,0)</f>
        <v>0</v>
      </c>
      <c r="BJ470" s="18" t="s">
        <v>84</v>
      </c>
      <c r="BK470" s="181">
        <f>ROUND(I470*H470,2)</f>
        <v>0</v>
      </c>
      <c r="BL470" s="18" t="s">
        <v>273</v>
      </c>
      <c r="BM470" s="180" t="s">
        <v>2745</v>
      </c>
    </row>
    <row r="471" spans="1:65" s="2" customFormat="1" ht="21.75" customHeight="1">
      <c r="A471" s="33"/>
      <c r="B471" s="167"/>
      <c r="C471" s="168" t="s">
        <v>865</v>
      </c>
      <c r="D471" s="168" t="s">
        <v>173</v>
      </c>
      <c r="E471" s="169" t="s">
        <v>2746</v>
      </c>
      <c r="F471" s="170" t="s">
        <v>2747</v>
      </c>
      <c r="G471" s="171" t="s">
        <v>297</v>
      </c>
      <c r="H471" s="172">
        <v>3</v>
      </c>
      <c r="I471" s="173"/>
      <c r="J471" s="174">
        <f>ROUND(I471*H471,2)</f>
        <v>0</v>
      </c>
      <c r="K471" s="175"/>
      <c r="L471" s="34"/>
      <c r="M471" s="176" t="s">
        <v>1</v>
      </c>
      <c r="N471" s="177" t="s">
        <v>42</v>
      </c>
      <c r="O471" s="59"/>
      <c r="P471" s="178">
        <f>O471*H471</f>
        <v>0</v>
      </c>
      <c r="Q471" s="178">
        <v>2.2000000000000001E-4</v>
      </c>
      <c r="R471" s="178">
        <f>Q471*H471</f>
        <v>6.6E-4</v>
      </c>
      <c r="S471" s="178">
        <v>0</v>
      </c>
      <c r="T471" s="179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80" t="s">
        <v>273</v>
      </c>
      <c r="AT471" s="180" t="s">
        <v>173</v>
      </c>
      <c r="AU471" s="180" t="s">
        <v>86</v>
      </c>
      <c r="AY471" s="18" t="s">
        <v>170</v>
      </c>
      <c r="BE471" s="181">
        <f>IF(N471="základní",J471,0)</f>
        <v>0</v>
      </c>
      <c r="BF471" s="181">
        <f>IF(N471="snížená",J471,0)</f>
        <v>0</v>
      </c>
      <c r="BG471" s="181">
        <f>IF(N471="zákl. přenesená",J471,0)</f>
        <v>0</v>
      </c>
      <c r="BH471" s="181">
        <f>IF(N471="sníž. přenesená",J471,0)</f>
        <v>0</v>
      </c>
      <c r="BI471" s="181">
        <f>IF(N471="nulová",J471,0)</f>
        <v>0</v>
      </c>
      <c r="BJ471" s="18" t="s">
        <v>84</v>
      </c>
      <c r="BK471" s="181">
        <f>ROUND(I471*H471,2)</f>
        <v>0</v>
      </c>
      <c r="BL471" s="18" t="s">
        <v>273</v>
      </c>
      <c r="BM471" s="180" t="s">
        <v>2748</v>
      </c>
    </row>
    <row r="472" spans="1:65" s="2" customFormat="1" ht="16.5" customHeight="1">
      <c r="A472" s="33"/>
      <c r="B472" s="167"/>
      <c r="C472" s="206" t="s">
        <v>870</v>
      </c>
      <c r="D472" s="206" t="s">
        <v>199</v>
      </c>
      <c r="E472" s="207" t="s">
        <v>2749</v>
      </c>
      <c r="F472" s="208" t="s">
        <v>2750</v>
      </c>
      <c r="G472" s="209" t="s">
        <v>297</v>
      </c>
      <c r="H472" s="210">
        <v>2</v>
      </c>
      <c r="I472" s="211"/>
      <c r="J472" s="212">
        <f>ROUND(I472*H472,2)</f>
        <v>0</v>
      </c>
      <c r="K472" s="213"/>
      <c r="L472" s="214"/>
      <c r="M472" s="215" t="s">
        <v>1</v>
      </c>
      <c r="N472" s="216" t="s">
        <v>42</v>
      </c>
      <c r="O472" s="59"/>
      <c r="P472" s="178">
        <f>O472*H472</f>
        <v>0</v>
      </c>
      <c r="Q472" s="178">
        <v>3.2039999999999999E-2</v>
      </c>
      <c r="R472" s="178">
        <f>Q472*H472</f>
        <v>6.4079999999999998E-2</v>
      </c>
      <c r="S472" s="178">
        <v>0</v>
      </c>
      <c r="T472" s="179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80" t="s">
        <v>355</v>
      </c>
      <c r="AT472" s="180" t="s">
        <v>199</v>
      </c>
      <c r="AU472" s="180" t="s">
        <v>86</v>
      </c>
      <c r="AY472" s="18" t="s">
        <v>170</v>
      </c>
      <c r="BE472" s="181">
        <f>IF(N472="základní",J472,0)</f>
        <v>0</v>
      </c>
      <c r="BF472" s="181">
        <f>IF(N472="snížená",J472,0)</f>
        <v>0</v>
      </c>
      <c r="BG472" s="181">
        <f>IF(N472="zákl. přenesená",J472,0)</f>
        <v>0</v>
      </c>
      <c r="BH472" s="181">
        <f>IF(N472="sníž. přenesená",J472,0)</f>
        <v>0</v>
      </c>
      <c r="BI472" s="181">
        <f>IF(N472="nulová",J472,0)</f>
        <v>0</v>
      </c>
      <c r="BJ472" s="18" t="s">
        <v>84</v>
      </c>
      <c r="BK472" s="181">
        <f>ROUND(I472*H472,2)</f>
        <v>0</v>
      </c>
      <c r="BL472" s="18" t="s">
        <v>273</v>
      </c>
      <c r="BM472" s="180" t="s">
        <v>2751</v>
      </c>
    </row>
    <row r="473" spans="1:65" s="2" customFormat="1" ht="21.75" customHeight="1">
      <c r="A473" s="33"/>
      <c r="B473" s="167"/>
      <c r="C473" s="206" t="s">
        <v>874</v>
      </c>
      <c r="D473" s="206" t="s">
        <v>199</v>
      </c>
      <c r="E473" s="207" t="s">
        <v>2752</v>
      </c>
      <c r="F473" s="208" t="s">
        <v>2753</v>
      </c>
      <c r="G473" s="209" t="s">
        <v>297</v>
      </c>
      <c r="H473" s="210">
        <v>1</v>
      </c>
      <c r="I473" s="211"/>
      <c r="J473" s="212">
        <f>ROUND(I473*H473,2)</f>
        <v>0</v>
      </c>
      <c r="K473" s="213"/>
      <c r="L473" s="214"/>
      <c r="M473" s="215" t="s">
        <v>1</v>
      </c>
      <c r="N473" s="216" t="s">
        <v>42</v>
      </c>
      <c r="O473" s="59"/>
      <c r="P473" s="178">
        <f>O473*H473</f>
        <v>0</v>
      </c>
      <c r="Q473" s="178">
        <v>3.2039999999999999E-2</v>
      </c>
      <c r="R473" s="178">
        <f>Q473*H473</f>
        <v>3.2039999999999999E-2</v>
      </c>
      <c r="S473" s="178">
        <v>0</v>
      </c>
      <c r="T473" s="179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80" t="s">
        <v>355</v>
      </c>
      <c r="AT473" s="180" t="s">
        <v>199</v>
      </c>
      <c r="AU473" s="180" t="s">
        <v>86</v>
      </c>
      <c r="AY473" s="18" t="s">
        <v>170</v>
      </c>
      <c r="BE473" s="181">
        <f>IF(N473="základní",J473,0)</f>
        <v>0</v>
      </c>
      <c r="BF473" s="181">
        <f>IF(N473="snížená",J473,0)</f>
        <v>0</v>
      </c>
      <c r="BG473" s="181">
        <f>IF(N473="zákl. přenesená",J473,0)</f>
        <v>0</v>
      </c>
      <c r="BH473" s="181">
        <f>IF(N473="sníž. přenesená",J473,0)</f>
        <v>0</v>
      </c>
      <c r="BI473" s="181">
        <f>IF(N473="nulová",J473,0)</f>
        <v>0</v>
      </c>
      <c r="BJ473" s="18" t="s">
        <v>84</v>
      </c>
      <c r="BK473" s="181">
        <f>ROUND(I473*H473,2)</f>
        <v>0</v>
      </c>
      <c r="BL473" s="18" t="s">
        <v>273</v>
      </c>
      <c r="BM473" s="180" t="s">
        <v>2754</v>
      </c>
    </row>
    <row r="474" spans="1:65" s="2" customFormat="1" ht="21.75" customHeight="1">
      <c r="A474" s="33"/>
      <c r="B474" s="167"/>
      <c r="C474" s="168" t="s">
        <v>880</v>
      </c>
      <c r="D474" s="168" t="s">
        <v>173</v>
      </c>
      <c r="E474" s="169" t="s">
        <v>2755</v>
      </c>
      <c r="F474" s="170" t="s">
        <v>2756</v>
      </c>
      <c r="G474" s="171" t="s">
        <v>184</v>
      </c>
      <c r="H474" s="172">
        <v>256.7</v>
      </c>
      <c r="I474" s="173"/>
      <c r="J474" s="174">
        <f>ROUND(I474*H474,2)</f>
        <v>0</v>
      </c>
      <c r="K474" s="175"/>
      <c r="L474" s="34"/>
      <c r="M474" s="176" t="s">
        <v>1</v>
      </c>
      <c r="N474" s="177" t="s">
        <v>42</v>
      </c>
      <c r="O474" s="59"/>
      <c r="P474" s="178">
        <f>O474*H474</f>
        <v>0</v>
      </c>
      <c r="Q474" s="178">
        <v>1.17E-3</v>
      </c>
      <c r="R474" s="178">
        <f>Q474*H474</f>
        <v>0.30033900000000002</v>
      </c>
      <c r="S474" s="178">
        <v>0</v>
      </c>
      <c r="T474" s="179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80" t="s">
        <v>273</v>
      </c>
      <c r="AT474" s="180" t="s">
        <v>173</v>
      </c>
      <c r="AU474" s="180" t="s">
        <v>86</v>
      </c>
      <c r="AY474" s="18" t="s">
        <v>170</v>
      </c>
      <c r="BE474" s="181">
        <f>IF(N474="základní",J474,0)</f>
        <v>0</v>
      </c>
      <c r="BF474" s="181">
        <f>IF(N474="snížená",J474,0)</f>
        <v>0</v>
      </c>
      <c r="BG474" s="181">
        <f>IF(N474="zákl. přenesená",J474,0)</f>
        <v>0</v>
      </c>
      <c r="BH474" s="181">
        <f>IF(N474="sníž. přenesená",J474,0)</f>
        <v>0</v>
      </c>
      <c r="BI474" s="181">
        <f>IF(N474="nulová",J474,0)</f>
        <v>0</v>
      </c>
      <c r="BJ474" s="18" t="s">
        <v>84</v>
      </c>
      <c r="BK474" s="181">
        <f>ROUND(I474*H474,2)</f>
        <v>0</v>
      </c>
      <c r="BL474" s="18" t="s">
        <v>273</v>
      </c>
      <c r="BM474" s="180" t="s">
        <v>2757</v>
      </c>
    </row>
    <row r="475" spans="1:65" s="14" customFormat="1" ht="10.199999999999999">
      <c r="B475" s="190"/>
      <c r="D475" s="183" t="s">
        <v>179</v>
      </c>
      <c r="E475" s="191" t="s">
        <v>1</v>
      </c>
      <c r="F475" s="192" t="s">
        <v>2758</v>
      </c>
      <c r="H475" s="193">
        <v>256.7</v>
      </c>
      <c r="I475" s="194"/>
      <c r="L475" s="190"/>
      <c r="M475" s="195"/>
      <c r="N475" s="196"/>
      <c r="O475" s="196"/>
      <c r="P475" s="196"/>
      <c r="Q475" s="196"/>
      <c r="R475" s="196"/>
      <c r="S475" s="196"/>
      <c r="T475" s="197"/>
      <c r="AT475" s="191" t="s">
        <v>179</v>
      </c>
      <c r="AU475" s="191" t="s">
        <v>86</v>
      </c>
      <c r="AV475" s="14" t="s">
        <v>86</v>
      </c>
      <c r="AW475" s="14" t="s">
        <v>32</v>
      </c>
      <c r="AX475" s="14" t="s">
        <v>84</v>
      </c>
      <c r="AY475" s="191" t="s">
        <v>170</v>
      </c>
    </row>
    <row r="476" spans="1:65" s="2" customFormat="1" ht="16.5" customHeight="1">
      <c r="A476" s="33"/>
      <c r="B476" s="167"/>
      <c r="C476" s="206" t="s">
        <v>885</v>
      </c>
      <c r="D476" s="206" t="s">
        <v>199</v>
      </c>
      <c r="E476" s="207" t="s">
        <v>2759</v>
      </c>
      <c r="F476" s="208" t="s">
        <v>2760</v>
      </c>
      <c r="G476" s="209" t="s">
        <v>184</v>
      </c>
      <c r="H476" s="210">
        <v>269.53500000000003</v>
      </c>
      <c r="I476" s="211"/>
      <c r="J476" s="212">
        <f>ROUND(I476*H476,2)</f>
        <v>0</v>
      </c>
      <c r="K476" s="213"/>
      <c r="L476" s="214"/>
      <c r="M476" s="215" t="s">
        <v>1</v>
      </c>
      <c r="N476" s="216" t="s">
        <v>42</v>
      </c>
      <c r="O476" s="59"/>
      <c r="P476" s="178">
        <f>O476*H476</f>
        <v>0</v>
      </c>
      <c r="Q476" s="178">
        <v>1.65E-3</v>
      </c>
      <c r="R476" s="178">
        <f>Q476*H476</f>
        <v>0.44473275000000007</v>
      </c>
      <c r="S476" s="178">
        <v>0</v>
      </c>
      <c r="T476" s="179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80" t="s">
        <v>355</v>
      </c>
      <c r="AT476" s="180" t="s">
        <v>199</v>
      </c>
      <c r="AU476" s="180" t="s">
        <v>86</v>
      </c>
      <c r="AY476" s="18" t="s">
        <v>170</v>
      </c>
      <c r="BE476" s="181">
        <f>IF(N476="základní",J476,0)</f>
        <v>0</v>
      </c>
      <c r="BF476" s="181">
        <f>IF(N476="snížená",J476,0)</f>
        <v>0</v>
      </c>
      <c r="BG476" s="181">
        <f>IF(N476="zákl. přenesená",J476,0)</f>
        <v>0</v>
      </c>
      <c r="BH476" s="181">
        <f>IF(N476="sníž. přenesená",J476,0)</f>
        <v>0</v>
      </c>
      <c r="BI476" s="181">
        <f>IF(N476="nulová",J476,0)</f>
        <v>0</v>
      </c>
      <c r="BJ476" s="18" t="s">
        <v>84</v>
      </c>
      <c r="BK476" s="181">
        <f>ROUND(I476*H476,2)</f>
        <v>0</v>
      </c>
      <c r="BL476" s="18" t="s">
        <v>273</v>
      </c>
      <c r="BM476" s="180" t="s">
        <v>2761</v>
      </c>
    </row>
    <row r="477" spans="1:65" s="14" customFormat="1" ht="10.199999999999999">
      <c r="B477" s="190"/>
      <c r="D477" s="183" t="s">
        <v>179</v>
      </c>
      <c r="F477" s="192" t="s">
        <v>2762</v>
      </c>
      <c r="H477" s="193">
        <v>269.53500000000003</v>
      </c>
      <c r="I477" s="194"/>
      <c r="L477" s="190"/>
      <c r="M477" s="195"/>
      <c r="N477" s="196"/>
      <c r="O477" s="196"/>
      <c r="P477" s="196"/>
      <c r="Q477" s="196"/>
      <c r="R477" s="196"/>
      <c r="S477" s="196"/>
      <c r="T477" s="197"/>
      <c r="AT477" s="191" t="s">
        <v>179</v>
      </c>
      <c r="AU477" s="191" t="s">
        <v>86</v>
      </c>
      <c r="AV477" s="14" t="s">
        <v>86</v>
      </c>
      <c r="AW477" s="14" t="s">
        <v>3</v>
      </c>
      <c r="AX477" s="14" t="s">
        <v>84</v>
      </c>
      <c r="AY477" s="191" t="s">
        <v>170</v>
      </c>
    </row>
    <row r="478" spans="1:65" s="2" customFormat="1" ht="21.75" customHeight="1">
      <c r="A478" s="33"/>
      <c r="B478" s="167"/>
      <c r="C478" s="168" t="s">
        <v>889</v>
      </c>
      <c r="D478" s="168" t="s">
        <v>173</v>
      </c>
      <c r="E478" s="169" t="s">
        <v>546</v>
      </c>
      <c r="F478" s="170" t="s">
        <v>547</v>
      </c>
      <c r="G478" s="171" t="s">
        <v>190</v>
      </c>
      <c r="H478" s="172">
        <v>37.493000000000002</v>
      </c>
      <c r="I478" s="173"/>
      <c r="J478" s="174">
        <f>ROUND(I478*H478,2)</f>
        <v>0</v>
      </c>
      <c r="K478" s="175"/>
      <c r="L478" s="34"/>
      <c r="M478" s="176" t="s">
        <v>1</v>
      </c>
      <c r="N478" s="177" t="s">
        <v>42</v>
      </c>
      <c r="O478" s="59"/>
      <c r="P478" s="178">
        <f>O478*H478</f>
        <v>0</v>
      </c>
      <c r="Q478" s="178">
        <v>0</v>
      </c>
      <c r="R478" s="178">
        <f>Q478*H478</f>
        <v>0</v>
      </c>
      <c r="S478" s="178">
        <v>0</v>
      </c>
      <c r="T478" s="179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80" t="s">
        <v>273</v>
      </c>
      <c r="AT478" s="180" t="s">
        <v>173</v>
      </c>
      <c r="AU478" s="180" t="s">
        <v>86</v>
      </c>
      <c r="AY478" s="18" t="s">
        <v>170</v>
      </c>
      <c r="BE478" s="181">
        <f>IF(N478="základní",J478,0)</f>
        <v>0</v>
      </c>
      <c r="BF478" s="181">
        <f>IF(N478="snížená",J478,0)</f>
        <v>0</v>
      </c>
      <c r="BG478" s="181">
        <f>IF(N478="zákl. přenesená",J478,0)</f>
        <v>0</v>
      </c>
      <c r="BH478" s="181">
        <f>IF(N478="sníž. přenesená",J478,0)</f>
        <v>0</v>
      </c>
      <c r="BI478" s="181">
        <f>IF(N478="nulová",J478,0)</f>
        <v>0</v>
      </c>
      <c r="BJ478" s="18" t="s">
        <v>84</v>
      </c>
      <c r="BK478" s="181">
        <f>ROUND(I478*H478,2)</f>
        <v>0</v>
      </c>
      <c r="BL478" s="18" t="s">
        <v>273</v>
      </c>
      <c r="BM478" s="180" t="s">
        <v>2763</v>
      </c>
    </row>
    <row r="479" spans="1:65" s="12" customFormat="1" ht="22.8" customHeight="1">
      <c r="B479" s="154"/>
      <c r="D479" s="155" t="s">
        <v>76</v>
      </c>
      <c r="E479" s="165" t="s">
        <v>2764</v>
      </c>
      <c r="F479" s="165" t="s">
        <v>2765</v>
      </c>
      <c r="I479" s="157"/>
      <c r="J479" s="166">
        <f>BK479</f>
        <v>0</v>
      </c>
      <c r="L479" s="154"/>
      <c r="M479" s="159"/>
      <c r="N479" s="160"/>
      <c r="O479" s="160"/>
      <c r="P479" s="161">
        <f>SUM(P480:P487)</f>
        <v>0</v>
      </c>
      <c r="Q479" s="160"/>
      <c r="R479" s="161">
        <f>SUM(R480:R487)</f>
        <v>0.695133</v>
      </c>
      <c r="S479" s="160"/>
      <c r="T479" s="162">
        <f>SUM(T480:T487)</f>
        <v>0.166934</v>
      </c>
      <c r="AR479" s="155" t="s">
        <v>86</v>
      </c>
      <c r="AT479" s="163" t="s">
        <v>76</v>
      </c>
      <c r="AU479" s="163" t="s">
        <v>84</v>
      </c>
      <c r="AY479" s="155" t="s">
        <v>170</v>
      </c>
      <c r="BK479" s="164">
        <f>SUM(BK480:BK487)</f>
        <v>0</v>
      </c>
    </row>
    <row r="480" spans="1:65" s="2" customFormat="1" ht="21.75" customHeight="1">
      <c r="A480" s="33"/>
      <c r="B480" s="167"/>
      <c r="C480" s="168" t="s">
        <v>895</v>
      </c>
      <c r="D480" s="168" t="s">
        <v>173</v>
      </c>
      <c r="E480" s="169" t="s">
        <v>2766</v>
      </c>
      <c r="F480" s="170" t="s">
        <v>2767</v>
      </c>
      <c r="G480" s="171" t="s">
        <v>244</v>
      </c>
      <c r="H480" s="172">
        <v>87.4</v>
      </c>
      <c r="I480" s="173"/>
      <c r="J480" s="174">
        <f>ROUND(I480*H480,2)</f>
        <v>0</v>
      </c>
      <c r="K480" s="175"/>
      <c r="L480" s="34"/>
      <c r="M480" s="176" t="s">
        <v>1</v>
      </c>
      <c r="N480" s="177" t="s">
        <v>42</v>
      </c>
      <c r="O480" s="59"/>
      <c r="P480" s="178">
        <f>O480*H480</f>
        <v>0</v>
      </c>
      <c r="Q480" s="178">
        <v>0</v>
      </c>
      <c r="R480" s="178">
        <f>Q480*H480</f>
        <v>0</v>
      </c>
      <c r="S480" s="178">
        <v>1.91E-3</v>
      </c>
      <c r="T480" s="179">
        <f>S480*H480</f>
        <v>0.166934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80" t="s">
        <v>273</v>
      </c>
      <c r="AT480" s="180" t="s">
        <v>173</v>
      </c>
      <c r="AU480" s="180" t="s">
        <v>86</v>
      </c>
      <c r="AY480" s="18" t="s">
        <v>170</v>
      </c>
      <c r="BE480" s="181">
        <f>IF(N480="základní",J480,0)</f>
        <v>0</v>
      </c>
      <c r="BF480" s="181">
        <f>IF(N480="snížená",J480,0)</f>
        <v>0</v>
      </c>
      <c r="BG480" s="181">
        <f>IF(N480="zákl. přenesená",J480,0)</f>
        <v>0</v>
      </c>
      <c r="BH480" s="181">
        <f>IF(N480="sníž. přenesená",J480,0)</f>
        <v>0</v>
      </c>
      <c r="BI480" s="181">
        <f>IF(N480="nulová",J480,0)</f>
        <v>0</v>
      </c>
      <c r="BJ480" s="18" t="s">
        <v>84</v>
      </c>
      <c r="BK480" s="181">
        <f>ROUND(I480*H480,2)</f>
        <v>0</v>
      </c>
      <c r="BL480" s="18" t="s">
        <v>273</v>
      </c>
      <c r="BM480" s="180" t="s">
        <v>2768</v>
      </c>
    </row>
    <row r="481" spans="1:65" s="14" customFormat="1" ht="10.199999999999999">
      <c r="B481" s="190"/>
      <c r="D481" s="183" t="s">
        <v>179</v>
      </c>
      <c r="E481" s="191" t="s">
        <v>1</v>
      </c>
      <c r="F481" s="192" t="s">
        <v>2424</v>
      </c>
      <c r="H481" s="193">
        <v>87.4</v>
      </c>
      <c r="I481" s="194"/>
      <c r="L481" s="190"/>
      <c r="M481" s="195"/>
      <c r="N481" s="196"/>
      <c r="O481" s="196"/>
      <c r="P481" s="196"/>
      <c r="Q481" s="196"/>
      <c r="R481" s="196"/>
      <c r="S481" s="196"/>
      <c r="T481" s="197"/>
      <c r="AT481" s="191" t="s">
        <v>179</v>
      </c>
      <c r="AU481" s="191" t="s">
        <v>86</v>
      </c>
      <c r="AV481" s="14" t="s">
        <v>86</v>
      </c>
      <c r="AW481" s="14" t="s">
        <v>32</v>
      </c>
      <c r="AX481" s="14" t="s">
        <v>84</v>
      </c>
      <c r="AY481" s="191" t="s">
        <v>170</v>
      </c>
    </row>
    <row r="482" spans="1:65" s="2" customFormat="1" ht="21.75" customHeight="1">
      <c r="A482" s="33"/>
      <c r="B482" s="167"/>
      <c r="C482" s="168" t="s">
        <v>899</v>
      </c>
      <c r="D482" s="168" t="s">
        <v>173</v>
      </c>
      <c r="E482" s="169" t="s">
        <v>2769</v>
      </c>
      <c r="F482" s="170" t="s">
        <v>2770</v>
      </c>
      <c r="G482" s="171" t="s">
        <v>244</v>
      </c>
      <c r="H482" s="172">
        <v>88.7</v>
      </c>
      <c r="I482" s="173"/>
      <c r="J482" s="174">
        <f>ROUND(I482*H482,2)</f>
        <v>0</v>
      </c>
      <c r="K482" s="175"/>
      <c r="L482" s="34"/>
      <c r="M482" s="176" t="s">
        <v>1</v>
      </c>
      <c r="N482" s="177" t="s">
        <v>42</v>
      </c>
      <c r="O482" s="59"/>
      <c r="P482" s="178">
        <f>O482*H482</f>
        <v>0</v>
      </c>
      <c r="Q482" s="178">
        <v>6.5300000000000002E-3</v>
      </c>
      <c r="R482" s="178">
        <f>Q482*H482</f>
        <v>0.57921100000000003</v>
      </c>
      <c r="S482" s="178">
        <v>0</v>
      </c>
      <c r="T482" s="179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80" t="s">
        <v>273</v>
      </c>
      <c r="AT482" s="180" t="s">
        <v>173</v>
      </c>
      <c r="AU482" s="180" t="s">
        <v>86</v>
      </c>
      <c r="AY482" s="18" t="s">
        <v>170</v>
      </c>
      <c r="BE482" s="181">
        <f>IF(N482="základní",J482,0)</f>
        <v>0</v>
      </c>
      <c r="BF482" s="181">
        <f>IF(N482="snížená",J482,0)</f>
        <v>0</v>
      </c>
      <c r="BG482" s="181">
        <f>IF(N482="zákl. přenesená",J482,0)</f>
        <v>0</v>
      </c>
      <c r="BH482" s="181">
        <f>IF(N482="sníž. přenesená",J482,0)</f>
        <v>0</v>
      </c>
      <c r="BI482" s="181">
        <f>IF(N482="nulová",J482,0)</f>
        <v>0</v>
      </c>
      <c r="BJ482" s="18" t="s">
        <v>84</v>
      </c>
      <c r="BK482" s="181">
        <f>ROUND(I482*H482,2)</f>
        <v>0</v>
      </c>
      <c r="BL482" s="18" t="s">
        <v>273</v>
      </c>
      <c r="BM482" s="180" t="s">
        <v>2771</v>
      </c>
    </row>
    <row r="483" spans="1:65" s="2" customFormat="1" ht="21.75" customHeight="1">
      <c r="A483" s="33"/>
      <c r="B483" s="167"/>
      <c r="C483" s="168" t="s">
        <v>903</v>
      </c>
      <c r="D483" s="168" t="s">
        <v>173</v>
      </c>
      <c r="E483" s="169" t="s">
        <v>2772</v>
      </c>
      <c r="F483" s="170" t="s">
        <v>2773</v>
      </c>
      <c r="G483" s="171" t="s">
        <v>244</v>
      </c>
      <c r="H483" s="172">
        <v>4.3</v>
      </c>
      <c r="I483" s="173"/>
      <c r="J483" s="174">
        <f>ROUND(I483*H483,2)</f>
        <v>0</v>
      </c>
      <c r="K483" s="175"/>
      <c r="L483" s="34"/>
      <c r="M483" s="176" t="s">
        <v>1</v>
      </c>
      <c r="N483" s="177" t="s">
        <v>42</v>
      </c>
      <c r="O483" s="59"/>
      <c r="P483" s="178">
        <f>O483*H483</f>
        <v>0</v>
      </c>
      <c r="Q483" s="178">
        <v>1.7899999999999999E-3</v>
      </c>
      <c r="R483" s="178">
        <f>Q483*H483</f>
        <v>7.696999999999999E-3</v>
      </c>
      <c r="S483" s="178">
        <v>0</v>
      </c>
      <c r="T483" s="179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80" t="s">
        <v>273</v>
      </c>
      <c r="AT483" s="180" t="s">
        <v>173</v>
      </c>
      <c r="AU483" s="180" t="s">
        <v>86</v>
      </c>
      <c r="AY483" s="18" t="s">
        <v>170</v>
      </c>
      <c r="BE483" s="181">
        <f>IF(N483="základní",J483,0)</f>
        <v>0</v>
      </c>
      <c r="BF483" s="181">
        <f>IF(N483="snížená",J483,0)</f>
        <v>0</v>
      </c>
      <c r="BG483" s="181">
        <f>IF(N483="zákl. přenesená",J483,0)</f>
        <v>0</v>
      </c>
      <c r="BH483" s="181">
        <f>IF(N483="sníž. přenesená",J483,0)</f>
        <v>0</v>
      </c>
      <c r="BI483" s="181">
        <f>IF(N483="nulová",J483,0)</f>
        <v>0</v>
      </c>
      <c r="BJ483" s="18" t="s">
        <v>84</v>
      </c>
      <c r="BK483" s="181">
        <f>ROUND(I483*H483,2)</f>
        <v>0</v>
      </c>
      <c r="BL483" s="18" t="s">
        <v>273</v>
      </c>
      <c r="BM483" s="180" t="s">
        <v>2774</v>
      </c>
    </row>
    <row r="484" spans="1:65" s="14" customFormat="1" ht="10.199999999999999">
      <c r="B484" s="190"/>
      <c r="D484" s="183" t="s">
        <v>179</v>
      </c>
      <c r="E484" s="191" t="s">
        <v>1</v>
      </c>
      <c r="F484" s="192" t="s">
        <v>2775</v>
      </c>
      <c r="H484" s="193">
        <v>4.3</v>
      </c>
      <c r="I484" s="194"/>
      <c r="L484" s="190"/>
      <c r="M484" s="195"/>
      <c r="N484" s="196"/>
      <c r="O484" s="196"/>
      <c r="P484" s="196"/>
      <c r="Q484" s="196"/>
      <c r="R484" s="196"/>
      <c r="S484" s="196"/>
      <c r="T484" s="197"/>
      <c r="AT484" s="191" t="s">
        <v>179</v>
      </c>
      <c r="AU484" s="191" t="s">
        <v>86</v>
      </c>
      <c r="AV484" s="14" t="s">
        <v>86</v>
      </c>
      <c r="AW484" s="14" t="s">
        <v>32</v>
      </c>
      <c r="AX484" s="14" t="s">
        <v>84</v>
      </c>
      <c r="AY484" s="191" t="s">
        <v>170</v>
      </c>
    </row>
    <row r="485" spans="1:65" s="2" customFormat="1" ht="21.75" customHeight="1">
      <c r="A485" s="33"/>
      <c r="B485" s="167"/>
      <c r="C485" s="168" t="s">
        <v>913</v>
      </c>
      <c r="D485" s="168" t="s">
        <v>173</v>
      </c>
      <c r="E485" s="169" t="s">
        <v>2776</v>
      </c>
      <c r="F485" s="170" t="s">
        <v>2777</v>
      </c>
      <c r="G485" s="171" t="s">
        <v>244</v>
      </c>
      <c r="H485" s="172">
        <v>48.75</v>
      </c>
      <c r="I485" s="173"/>
      <c r="J485" s="174">
        <f>ROUND(I485*H485,2)</f>
        <v>0</v>
      </c>
      <c r="K485" s="175"/>
      <c r="L485" s="34"/>
      <c r="M485" s="176" t="s">
        <v>1</v>
      </c>
      <c r="N485" s="177" t="s">
        <v>42</v>
      </c>
      <c r="O485" s="59"/>
      <c r="P485" s="178">
        <f>O485*H485</f>
        <v>0</v>
      </c>
      <c r="Q485" s="178">
        <v>2.2200000000000002E-3</v>
      </c>
      <c r="R485" s="178">
        <f>Q485*H485</f>
        <v>0.10822500000000002</v>
      </c>
      <c r="S485" s="178">
        <v>0</v>
      </c>
      <c r="T485" s="179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80" t="s">
        <v>273</v>
      </c>
      <c r="AT485" s="180" t="s">
        <v>173</v>
      </c>
      <c r="AU485" s="180" t="s">
        <v>86</v>
      </c>
      <c r="AY485" s="18" t="s">
        <v>170</v>
      </c>
      <c r="BE485" s="181">
        <f>IF(N485="základní",J485,0)</f>
        <v>0</v>
      </c>
      <c r="BF485" s="181">
        <f>IF(N485="snížená",J485,0)</f>
        <v>0</v>
      </c>
      <c r="BG485" s="181">
        <f>IF(N485="zákl. přenesená",J485,0)</f>
        <v>0</v>
      </c>
      <c r="BH485" s="181">
        <f>IF(N485="sníž. přenesená",J485,0)</f>
        <v>0</v>
      </c>
      <c r="BI485" s="181">
        <f>IF(N485="nulová",J485,0)</f>
        <v>0</v>
      </c>
      <c r="BJ485" s="18" t="s">
        <v>84</v>
      </c>
      <c r="BK485" s="181">
        <f>ROUND(I485*H485,2)</f>
        <v>0</v>
      </c>
      <c r="BL485" s="18" t="s">
        <v>273</v>
      </c>
      <c r="BM485" s="180" t="s">
        <v>2778</v>
      </c>
    </row>
    <row r="486" spans="1:65" s="14" customFormat="1" ht="10.199999999999999">
      <c r="B486" s="190"/>
      <c r="D486" s="183" t="s">
        <v>179</v>
      </c>
      <c r="E486" s="191" t="s">
        <v>1</v>
      </c>
      <c r="F486" s="192" t="s">
        <v>2779</v>
      </c>
      <c r="H486" s="193">
        <v>48.75</v>
      </c>
      <c r="I486" s="194"/>
      <c r="L486" s="190"/>
      <c r="M486" s="195"/>
      <c r="N486" s="196"/>
      <c r="O486" s="196"/>
      <c r="P486" s="196"/>
      <c r="Q486" s="196"/>
      <c r="R486" s="196"/>
      <c r="S486" s="196"/>
      <c r="T486" s="197"/>
      <c r="AT486" s="191" t="s">
        <v>179</v>
      </c>
      <c r="AU486" s="191" t="s">
        <v>86</v>
      </c>
      <c r="AV486" s="14" t="s">
        <v>86</v>
      </c>
      <c r="AW486" s="14" t="s">
        <v>32</v>
      </c>
      <c r="AX486" s="14" t="s">
        <v>84</v>
      </c>
      <c r="AY486" s="191" t="s">
        <v>170</v>
      </c>
    </row>
    <row r="487" spans="1:65" s="2" customFormat="1" ht="21.75" customHeight="1">
      <c r="A487" s="33"/>
      <c r="B487" s="167"/>
      <c r="C487" s="168" t="s">
        <v>918</v>
      </c>
      <c r="D487" s="168" t="s">
        <v>173</v>
      </c>
      <c r="E487" s="169" t="s">
        <v>2780</v>
      </c>
      <c r="F487" s="170" t="s">
        <v>2781</v>
      </c>
      <c r="G487" s="171" t="s">
        <v>190</v>
      </c>
      <c r="H487" s="172">
        <v>0.69499999999999995</v>
      </c>
      <c r="I487" s="173"/>
      <c r="J487" s="174">
        <f>ROUND(I487*H487,2)</f>
        <v>0</v>
      </c>
      <c r="K487" s="175"/>
      <c r="L487" s="34"/>
      <c r="M487" s="176" t="s">
        <v>1</v>
      </c>
      <c r="N487" s="177" t="s">
        <v>42</v>
      </c>
      <c r="O487" s="59"/>
      <c r="P487" s="178">
        <f>O487*H487</f>
        <v>0</v>
      </c>
      <c r="Q487" s="178">
        <v>0</v>
      </c>
      <c r="R487" s="178">
        <f>Q487*H487</f>
        <v>0</v>
      </c>
      <c r="S487" s="178">
        <v>0</v>
      </c>
      <c r="T487" s="179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80" t="s">
        <v>273</v>
      </c>
      <c r="AT487" s="180" t="s">
        <v>173</v>
      </c>
      <c r="AU487" s="180" t="s">
        <v>86</v>
      </c>
      <c r="AY487" s="18" t="s">
        <v>170</v>
      </c>
      <c r="BE487" s="181">
        <f>IF(N487="základní",J487,0)</f>
        <v>0</v>
      </c>
      <c r="BF487" s="181">
        <f>IF(N487="snížená",J487,0)</f>
        <v>0</v>
      </c>
      <c r="BG487" s="181">
        <f>IF(N487="zákl. přenesená",J487,0)</f>
        <v>0</v>
      </c>
      <c r="BH487" s="181">
        <f>IF(N487="sníž. přenesená",J487,0)</f>
        <v>0</v>
      </c>
      <c r="BI487" s="181">
        <f>IF(N487="nulová",J487,0)</f>
        <v>0</v>
      </c>
      <c r="BJ487" s="18" t="s">
        <v>84</v>
      </c>
      <c r="BK487" s="181">
        <f>ROUND(I487*H487,2)</f>
        <v>0</v>
      </c>
      <c r="BL487" s="18" t="s">
        <v>273</v>
      </c>
      <c r="BM487" s="180" t="s">
        <v>2782</v>
      </c>
    </row>
    <row r="488" spans="1:65" s="12" customFormat="1" ht="22.8" customHeight="1">
      <c r="B488" s="154"/>
      <c r="D488" s="155" t="s">
        <v>76</v>
      </c>
      <c r="E488" s="165" t="s">
        <v>549</v>
      </c>
      <c r="F488" s="165" t="s">
        <v>550</v>
      </c>
      <c r="I488" s="157"/>
      <c r="J488" s="166">
        <f>BK488</f>
        <v>0</v>
      </c>
      <c r="L488" s="154"/>
      <c r="M488" s="159"/>
      <c r="N488" s="160"/>
      <c r="O488" s="160"/>
      <c r="P488" s="161">
        <f>SUM(P489:P503)</f>
        <v>0</v>
      </c>
      <c r="Q488" s="160"/>
      <c r="R488" s="161">
        <f>SUM(R489:R503)</f>
        <v>0.66500000000000004</v>
      </c>
      <c r="S488" s="160"/>
      <c r="T488" s="162">
        <f>SUM(T489:T503)</f>
        <v>0</v>
      </c>
      <c r="AR488" s="155" t="s">
        <v>86</v>
      </c>
      <c r="AT488" s="163" t="s">
        <v>76</v>
      </c>
      <c r="AU488" s="163" t="s">
        <v>84</v>
      </c>
      <c r="AY488" s="155" t="s">
        <v>170</v>
      </c>
      <c r="BK488" s="164">
        <f>SUM(BK489:BK503)</f>
        <v>0</v>
      </c>
    </row>
    <row r="489" spans="1:65" s="2" customFormat="1" ht="21.75" customHeight="1">
      <c r="A489" s="33"/>
      <c r="B489" s="167"/>
      <c r="C489" s="168" t="s">
        <v>924</v>
      </c>
      <c r="D489" s="168" t="s">
        <v>173</v>
      </c>
      <c r="E489" s="169" t="s">
        <v>552</v>
      </c>
      <c r="F489" s="170" t="s">
        <v>553</v>
      </c>
      <c r="G489" s="171" t="s">
        <v>297</v>
      </c>
      <c r="H489" s="172">
        <v>23</v>
      </c>
      <c r="I489" s="173"/>
      <c r="J489" s="174">
        <f t="shared" ref="J489:J501" si="10">ROUND(I489*H489,2)</f>
        <v>0</v>
      </c>
      <c r="K489" s="175"/>
      <c r="L489" s="34"/>
      <c r="M489" s="176" t="s">
        <v>1</v>
      </c>
      <c r="N489" s="177" t="s">
        <v>42</v>
      </c>
      <c r="O489" s="59"/>
      <c r="P489" s="178">
        <f t="shared" ref="P489:P501" si="11">O489*H489</f>
        <v>0</v>
      </c>
      <c r="Q489" s="178">
        <v>0</v>
      </c>
      <c r="R489" s="178">
        <f t="shared" ref="R489:R501" si="12">Q489*H489</f>
        <v>0</v>
      </c>
      <c r="S489" s="178">
        <v>0</v>
      </c>
      <c r="T489" s="179">
        <f t="shared" ref="T489:T501" si="13"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80" t="s">
        <v>273</v>
      </c>
      <c r="AT489" s="180" t="s">
        <v>173</v>
      </c>
      <c r="AU489" s="180" t="s">
        <v>86</v>
      </c>
      <c r="AY489" s="18" t="s">
        <v>170</v>
      </c>
      <c r="BE489" s="181">
        <f t="shared" ref="BE489:BE501" si="14">IF(N489="základní",J489,0)</f>
        <v>0</v>
      </c>
      <c r="BF489" s="181">
        <f t="shared" ref="BF489:BF501" si="15">IF(N489="snížená",J489,0)</f>
        <v>0</v>
      </c>
      <c r="BG489" s="181">
        <f t="shared" ref="BG489:BG501" si="16">IF(N489="zákl. přenesená",J489,0)</f>
        <v>0</v>
      </c>
      <c r="BH489" s="181">
        <f t="shared" ref="BH489:BH501" si="17">IF(N489="sníž. přenesená",J489,0)</f>
        <v>0</v>
      </c>
      <c r="BI489" s="181">
        <f t="shared" ref="BI489:BI501" si="18">IF(N489="nulová",J489,0)</f>
        <v>0</v>
      </c>
      <c r="BJ489" s="18" t="s">
        <v>84</v>
      </c>
      <c r="BK489" s="181">
        <f t="shared" ref="BK489:BK501" si="19">ROUND(I489*H489,2)</f>
        <v>0</v>
      </c>
      <c r="BL489" s="18" t="s">
        <v>273</v>
      </c>
      <c r="BM489" s="180" t="s">
        <v>2783</v>
      </c>
    </row>
    <row r="490" spans="1:65" s="2" customFormat="1" ht="21.75" customHeight="1">
      <c r="A490" s="33"/>
      <c r="B490" s="167"/>
      <c r="C490" s="206" t="s">
        <v>929</v>
      </c>
      <c r="D490" s="206" t="s">
        <v>199</v>
      </c>
      <c r="E490" s="207" t="s">
        <v>2784</v>
      </c>
      <c r="F490" s="208" t="s">
        <v>2785</v>
      </c>
      <c r="G490" s="209" t="s">
        <v>297</v>
      </c>
      <c r="H490" s="210">
        <v>7</v>
      </c>
      <c r="I490" s="211"/>
      <c r="J490" s="212">
        <f t="shared" si="10"/>
        <v>0</v>
      </c>
      <c r="K490" s="213"/>
      <c r="L490" s="214"/>
      <c r="M490" s="215" t="s">
        <v>1</v>
      </c>
      <c r="N490" s="216" t="s">
        <v>42</v>
      </c>
      <c r="O490" s="59"/>
      <c r="P490" s="178">
        <f t="shared" si="11"/>
        <v>0</v>
      </c>
      <c r="Q490" s="178">
        <v>1.55E-2</v>
      </c>
      <c r="R490" s="178">
        <f t="shared" si="12"/>
        <v>0.1085</v>
      </c>
      <c r="S490" s="178">
        <v>0</v>
      </c>
      <c r="T490" s="179">
        <f t="shared" si="13"/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80" t="s">
        <v>355</v>
      </c>
      <c r="AT490" s="180" t="s">
        <v>199</v>
      </c>
      <c r="AU490" s="180" t="s">
        <v>86</v>
      </c>
      <c r="AY490" s="18" t="s">
        <v>170</v>
      </c>
      <c r="BE490" s="181">
        <f t="shared" si="14"/>
        <v>0</v>
      </c>
      <c r="BF490" s="181">
        <f t="shared" si="15"/>
        <v>0</v>
      </c>
      <c r="BG490" s="181">
        <f t="shared" si="16"/>
        <v>0</v>
      </c>
      <c r="BH490" s="181">
        <f t="shared" si="17"/>
        <v>0</v>
      </c>
      <c r="BI490" s="181">
        <f t="shared" si="18"/>
        <v>0</v>
      </c>
      <c r="BJ490" s="18" t="s">
        <v>84</v>
      </c>
      <c r="BK490" s="181">
        <f t="shared" si="19"/>
        <v>0</v>
      </c>
      <c r="BL490" s="18" t="s">
        <v>273</v>
      </c>
      <c r="BM490" s="180" t="s">
        <v>2786</v>
      </c>
    </row>
    <row r="491" spans="1:65" s="2" customFormat="1" ht="21.75" customHeight="1">
      <c r="A491" s="33"/>
      <c r="B491" s="167"/>
      <c r="C491" s="206" t="s">
        <v>934</v>
      </c>
      <c r="D491" s="206" t="s">
        <v>199</v>
      </c>
      <c r="E491" s="207" t="s">
        <v>2787</v>
      </c>
      <c r="F491" s="208" t="s">
        <v>2788</v>
      </c>
      <c r="G491" s="209" t="s">
        <v>297</v>
      </c>
      <c r="H491" s="210">
        <v>6</v>
      </c>
      <c r="I491" s="211"/>
      <c r="J491" s="212">
        <f t="shared" si="10"/>
        <v>0</v>
      </c>
      <c r="K491" s="213"/>
      <c r="L491" s="214"/>
      <c r="M491" s="215" t="s">
        <v>1</v>
      </c>
      <c r="N491" s="216" t="s">
        <v>42</v>
      </c>
      <c r="O491" s="59"/>
      <c r="P491" s="178">
        <f t="shared" si="11"/>
        <v>0</v>
      </c>
      <c r="Q491" s="178">
        <v>1.55E-2</v>
      </c>
      <c r="R491" s="178">
        <f t="shared" si="12"/>
        <v>9.2999999999999999E-2</v>
      </c>
      <c r="S491" s="178">
        <v>0</v>
      </c>
      <c r="T491" s="179">
        <f t="shared" si="13"/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80" t="s">
        <v>355</v>
      </c>
      <c r="AT491" s="180" t="s">
        <v>199</v>
      </c>
      <c r="AU491" s="180" t="s">
        <v>86</v>
      </c>
      <c r="AY491" s="18" t="s">
        <v>170</v>
      </c>
      <c r="BE491" s="181">
        <f t="shared" si="14"/>
        <v>0</v>
      </c>
      <c r="BF491" s="181">
        <f t="shared" si="15"/>
        <v>0</v>
      </c>
      <c r="BG491" s="181">
        <f t="shared" si="16"/>
        <v>0</v>
      </c>
      <c r="BH491" s="181">
        <f t="shared" si="17"/>
        <v>0</v>
      </c>
      <c r="BI491" s="181">
        <f t="shared" si="18"/>
        <v>0</v>
      </c>
      <c r="BJ491" s="18" t="s">
        <v>84</v>
      </c>
      <c r="BK491" s="181">
        <f t="shared" si="19"/>
        <v>0</v>
      </c>
      <c r="BL491" s="18" t="s">
        <v>273</v>
      </c>
      <c r="BM491" s="180" t="s">
        <v>2789</v>
      </c>
    </row>
    <row r="492" spans="1:65" s="2" customFormat="1" ht="21.75" customHeight="1">
      <c r="A492" s="33"/>
      <c r="B492" s="167"/>
      <c r="C492" s="206" t="s">
        <v>940</v>
      </c>
      <c r="D492" s="206" t="s">
        <v>199</v>
      </c>
      <c r="E492" s="207" t="s">
        <v>2790</v>
      </c>
      <c r="F492" s="208" t="s">
        <v>2791</v>
      </c>
      <c r="G492" s="209" t="s">
        <v>297</v>
      </c>
      <c r="H492" s="210">
        <v>6</v>
      </c>
      <c r="I492" s="211"/>
      <c r="J492" s="212">
        <f t="shared" si="10"/>
        <v>0</v>
      </c>
      <c r="K492" s="213"/>
      <c r="L492" s="214"/>
      <c r="M492" s="215" t="s">
        <v>1</v>
      </c>
      <c r="N492" s="216" t="s">
        <v>42</v>
      </c>
      <c r="O492" s="59"/>
      <c r="P492" s="178">
        <f t="shared" si="11"/>
        <v>0</v>
      </c>
      <c r="Q492" s="178">
        <v>1.55E-2</v>
      </c>
      <c r="R492" s="178">
        <f t="shared" si="12"/>
        <v>9.2999999999999999E-2</v>
      </c>
      <c r="S492" s="178">
        <v>0</v>
      </c>
      <c r="T492" s="179">
        <f t="shared" si="13"/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80" t="s">
        <v>355</v>
      </c>
      <c r="AT492" s="180" t="s">
        <v>199</v>
      </c>
      <c r="AU492" s="180" t="s">
        <v>86</v>
      </c>
      <c r="AY492" s="18" t="s">
        <v>170</v>
      </c>
      <c r="BE492" s="181">
        <f t="shared" si="14"/>
        <v>0</v>
      </c>
      <c r="BF492" s="181">
        <f t="shared" si="15"/>
        <v>0</v>
      </c>
      <c r="BG492" s="181">
        <f t="shared" si="16"/>
        <v>0</v>
      </c>
      <c r="BH492" s="181">
        <f t="shared" si="17"/>
        <v>0</v>
      </c>
      <c r="BI492" s="181">
        <f t="shared" si="18"/>
        <v>0</v>
      </c>
      <c r="BJ492" s="18" t="s">
        <v>84</v>
      </c>
      <c r="BK492" s="181">
        <f t="shared" si="19"/>
        <v>0</v>
      </c>
      <c r="BL492" s="18" t="s">
        <v>273</v>
      </c>
      <c r="BM492" s="180" t="s">
        <v>2792</v>
      </c>
    </row>
    <row r="493" spans="1:65" s="2" customFormat="1" ht="21.75" customHeight="1">
      <c r="A493" s="33"/>
      <c r="B493" s="167"/>
      <c r="C493" s="206" t="s">
        <v>948</v>
      </c>
      <c r="D493" s="206" t="s">
        <v>199</v>
      </c>
      <c r="E493" s="207" t="s">
        <v>2793</v>
      </c>
      <c r="F493" s="208" t="s">
        <v>2794</v>
      </c>
      <c r="G493" s="209" t="s">
        <v>297</v>
      </c>
      <c r="H493" s="210">
        <v>2</v>
      </c>
      <c r="I493" s="211"/>
      <c r="J493" s="212">
        <f t="shared" si="10"/>
        <v>0</v>
      </c>
      <c r="K493" s="213"/>
      <c r="L493" s="214"/>
      <c r="M493" s="215" t="s">
        <v>1</v>
      </c>
      <c r="N493" s="216" t="s">
        <v>42</v>
      </c>
      <c r="O493" s="59"/>
      <c r="P493" s="178">
        <f t="shared" si="11"/>
        <v>0</v>
      </c>
      <c r="Q493" s="178">
        <v>1.55E-2</v>
      </c>
      <c r="R493" s="178">
        <f t="shared" si="12"/>
        <v>3.1E-2</v>
      </c>
      <c r="S493" s="178">
        <v>0</v>
      </c>
      <c r="T493" s="179">
        <f t="shared" si="13"/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80" t="s">
        <v>355</v>
      </c>
      <c r="AT493" s="180" t="s">
        <v>199</v>
      </c>
      <c r="AU493" s="180" t="s">
        <v>86</v>
      </c>
      <c r="AY493" s="18" t="s">
        <v>170</v>
      </c>
      <c r="BE493" s="181">
        <f t="shared" si="14"/>
        <v>0</v>
      </c>
      <c r="BF493" s="181">
        <f t="shared" si="15"/>
        <v>0</v>
      </c>
      <c r="BG493" s="181">
        <f t="shared" si="16"/>
        <v>0</v>
      </c>
      <c r="BH493" s="181">
        <f t="shared" si="17"/>
        <v>0</v>
      </c>
      <c r="BI493" s="181">
        <f t="shared" si="18"/>
        <v>0</v>
      </c>
      <c r="BJ493" s="18" t="s">
        <v>84</v>
      </c>
      <c r="BK493" s="181">
        <f t="shared" si="19"/>
        <v>0</v>
      </c>
      <c r="BL493" s="18" t="s">
        <v>273</v>
      </c>
      <c r="BM493" s="180" t="s">
        <v>2795</v>
      </c>
    </row>
    <row r="494" spans="1:65" s="2" customFormat="1" ht="21.75" customHeight="1">
      <c r="A494" s="33"/>
      <c r="B494" s="167"/>
      <c r="C494" s="206" t="s">
        <v>951</v>
      </c>
      <c r="D494" s="206" t="s">
        <v>199</v>
      </c>
      <c r="E494" s="207" t="s">
        <v>2796</v>
      </c>
      <c r="F494" s="208" t="s">
        <v>2797</v>
      </c>
      <c r="G494" s="209" t="s">
        <v>297</v>
      </c>
      <c r="H494" s="210">
        <v>2</v>
      </c>
      <c r="I494" s="211"/>
      <c r="J494" s="212">
        <f t="shared" si="10"/>
        <v>0</v>
      </c>
      <c r="K494" s="213"/>
      <c r="L494" s="214"/>
      <c r="M494" s="215" t="s">
        <v>1</v>
      </c>
      <c r="N494" s="216" t="s">
        <v>42</v>
      </c>
      <c r="O494" s="59"/>
      <c r="P494" s="178">
        <f t="shared" si="11"/>
        <v>0</v>
      </c>
      <c r="Q494" s="178">
        <v>1.55E-2</v>
      </c>
      <c r="R494" s="178">
        <f t="shared" si="12"/>
        <v>3.1E-2</v>
      </c>
      <c r="S494" s="178">
        <v>0</v>
      </c>
      <c r="T494" s="179">
        <f t="shared" si="13"/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80" t="s">
        <v>355</v>
      </c>
      <c r="AT494" s="180" t="s">
        <v>199</v>
      </c>
      <c r="AU494" s="180" t="s">
        <v>86</v>
      </c>
      <c r="AY494" s="18" t="s">
        <v>170</v>
      </c>
      <c r="BE494" s="181">
        <f t="shared" si="14"/>
        <v>0</v>
      </c>
      <c r="BF494" s="181">
        <f t="shared" si="15"/>
        <v>0</v>
      </c>
      <c r="BG494" s="181">
        <f t="shared" si="16"/>
        <v>0</v>
      </c>
      <c r="BH494" s="181">
        <f t="shared" si="17"/>
        <v>0</v>
      </c>
      <c r="BI494" s="181">
        <f t="shared" si="18"/>
        <v>0</v>
      </c>
      <c r="BJ494" s="18" t="s">
        <v>84</v>
      </c>
      <c r="BK494" s="181">
        <f t="shared" si="19"/>
        <v>0</v>
      </c>
      <c r="BL494" s="18" t="s">
        <v>273</v>
      </c>
      <c r="BM494" s="180" t="s">
        <v>2798</v>
      </c>
    </row>
    <row r="495" spans="1:65" s="2" customFormat="1" ht="21.75" customHeight="1">
      <c r="A495" s="33"/>
      <c r="B495" s="167"/>
      <c r="C495" s="168" t="s">
        <v>955</v>
      </c>
      <c r="D495" s="168" t="s">
        <v>173</v>
      </c>
      <c r="E495" s="169" t="s">
        <v>2799</v>
      </c>
      <c r="F495" s="170" t="s">
        <v>2800</v>
      </c>
      <c r="G495" s="171" t="s">
        <v>297</v>
      </c>
      <c r="H495" s="172">
        <v>2</v>
      </c>
      <c r="I495" s="173"/>
      <c r="J495" s="174">
        <f t="shared" si="10"/>
        <v>0</v>
      </c>
      <c r="K495" s="175"/>
      <c r="L495" s="34"/>
      <c r="M495" s="176" t="s">
        <v>1</v>
      </c>
      <c r="N495" s="177" t="s">
        <v>42</v>
      </c>
      <c r="O495" s="59"/>
      <c r="P495" s="178">
        <f t="shared" si="11"/>
        <v>0</v>
      </c>
      <c r="Q495" s="178">
        <v>0</v>
      </c>
      <c r="R495" s="178">
        <f t="shared" si="12"/>
        <v>0</v>
      </c>
      <c r="S495" s="178">
        <v>0</v>
      </c>
      <c r="T495" s="179">
        <f t="shared" si="13"/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80" t="s">
        <v>273</v>
      </c>
      <c r="AT495" s="180" t="s">
        <v>173</v>
      </c>
      <c r="AU495" s="180" t="s">
        <v>86</v>
      </c>
      <c r="AY495" s="18" t="s">
        <v>170</v>
      </c>
      <c r="BE495" s="181">
        <f t="shared" si="14"/>
        <v>0</v>
      </c>
      <c r="BF495" s="181">
        <f t="shared" si="15"/>
        <v>0</v>
      </c>
      <c r="BG495" s="181">
        <f t="shared" si="16"/>
        <v>0</v>
      </c>
      <c r="BH495" s="181">
        <f t="shared" si="17"/>
        <v>0</v>
      </c>
      <c r="BI495" s="181">
        <f t="shared" si="18"/>
        <v>0</v>
      </c>
      <c r="BJ495" s="18" t="s">
        <v>84</v>
      </c>
      <c r="BK495" s="181">
        <f t="shared" si="19"/>
        <v>0</v>
      </c>
      <c r="BL495" s="18" t="s">
        <v>273</v>
      </c>
      <c r="BM495" s="180" t="s">
        <v>2801</v>
      </c>
    </row>
    <row r="496" spans="1:65" s="2" customFormat="1" ht="21.75" customHeight="1">
      <c r="A496" s="33"/>
      <c r="B496" s="167"/>
      <c r="C496" s="168" t="s">
        <v>959</v>
      </c>
      <c r="D496" s="168" t="s">
        <v>173</v>
      </c>
      <c r="E496" s="169" t="s">
        <v>2802</v>
      </c>
      <c r="F496" s="170" t="s">
        <v>2803</v>
      </c>
      <c r="G496" s="171" t="s">
        <v>297</v>
      </c>
      <c r="H496" s="172">
        <v>1</v>
      </c>
      <c r="I496" s="173"/>
      <c r="J496" s="174">
        <f t="shared" si="10"/>
        <v>0</v>
      </c>
      <c r="K496" s="175"/>
      <c r="L496" s="34"/>
      <c r="M496" s="176" t="s">
        <v>1</v>
      </c>
      <c r="N496" s="177" t="s">
        <v>42</v>
      </c>
      <c r="O496" s="59"/>
      <c r="P496" s="178">
        <f t="shared" si="11"/>
        <v>0</v>
      </c>
      <c r="Q496" s="178">
        <v>0</v>
      </c>
      <c r="R496" s="178">
        <f t="shared" si="12"/>
        <v>0</v>
      </c>
      <c r="S496" s="178">
        <v>0</v>
      </c>
      <c r="T496" s="179">
        <f t="shared" si="13"/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80" t="s">
        <v>273</v>
      </c>
      <c r="AT496" s="180" t="s">
        <v>173</v>
      </c>
      <c r="AU496" s="180" t="s">
        <v>86</v>
      </c>
      <c r="AY496" s="18" t="s">
        <v>170</v>
      </c>
      <c r="BE496" s="181">
        <f t="shared" si="14"/>
        <v>0</v>
      </c>
      <c r="BF496" s="181">
        <f t="shared" si="15"/>
        <v>0</v>
      </c>
      <c r="BG496" s="181">
        <f t="shared" si="16"/>
        <v>0</v>
      </c>
      <c r="BH496" s="181">
        <f t="shared" si="17"/>
        <v>0</v>
      </c>
      <c r="BI496" s="181">
        <f t="shared" si="18"/>
        <v>0</v>
      </c>
      <c r="BJ496" s="18" t="s">
        <v>84</v>
      </c>
      <c r="BK496" s="181">
        <f t="shared" si="19"/>
        <v>0</v>
      </c>
      <c r="BL496" s="18" t="s">
        <v>273</v>
      </c>
      <c r="BM496" s="180" t="s">
        <v>2804</v>
      </c>
    </row>
    <row r="497" spans="1:65" s="2" customFormat="1" ht="21.75" customHeight="1">
      <c r="A497" s="33"/>
      <c r="B497" s="167"/>
      <c r="C497" s="206" t="s">
        <v>968</v>
      </c>
      <c r="D497" s="206" t="s">
        <v>199</v>
      </c>
      <c r="E497" s="207" t="s">
        <v>2805</v>
      </c>
      <c r="F497" s="208" t="s">
        <v>2806</v>
      </c>
      <c r="G497" s="209" t="s">
        <v>297</v>
      </c>
      <c r="H497" s="210">
        <v>1</v>
      </c>
      <c r="I497" s="211"/>
      <c r="J497" s="212">
        <f t="shared" si="10"/>
        <v>0</v>
      </c>
      <c r="K497" s="213"/>
      <c r="L497" s="214"/>
      <c r="M497" s="215" t="s">
        <v>1</v>
      </c>
      <c r="N497" s="216" t="s">
        <v>42</v>
      </c>
      <c r="O497" s="59"/>
      <c r="P497" s="178">
        <f t="shared" si="11"/>
        <v>0</v>
      </c>
      <c r="Q497" s="178">
        <v>1.55E-2</v>
      </c>
      <c r="R497" s="178">
        <f t="shared" si="12"/>
        <v>1.55E-2</v>
      </c>
      <c r="S497" s="178">
        <v>0</v>
      </c>
      <c r="T497" s="179">
        <f t="shared" si="13"/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80" t="s">
        <v>355</v>
      </c>
      <c r="AT497" s="180" t="s">
        <v>199</v>
      </c>
      <c r="AU497" s="180" t="s">
        <v>86</v>
      </c>
      <c r="AY497" s="18" t="s">
        <v>170</v>
      </c>
      <c r="BE497" s="181">
        <f t="shared" si="14"/>
        <v>0</v>
      </c>
      <c r="BF497" s="181">
        <f t="shared" si="15"/>
        <v>0</v>
      </c>
      <c r="BG497" s="181">
        <f t="shared" si="16"/>
        <v>0</v>
      </c>
      <c r="BH497" s="181">
        <f t="shared" si="17"/>
        <v>0</v>
      </c>
      <c r="BI497" s="181">
        <f t="shared" si="18"/>
        <v>0</v>
      </c>
      <c r="BJ497" s="18" t="s">
        <v>84</v>
      </c>
      <c r="BK497" s="181">
        <f t="shared" si="19"/>
        <v>0</v>
      </c>
      <c r="BL497" s="18" t="s">
        <v>273</v>
      </c>
      <c r="BM497" s="180" t="s">
        <v>2807</v>
      </c>
    </row>
    <row r="498" spans="1:65" s="2" customFormat="1" ht="21.75" customHeight="1">
      <c r="A498" s="33"/>
      <c r="B498" s="167"/>
      <c r="C498" s="206" t="s">
        <v>972</v>
      </c>
      <c r="D498" s="206" t="s">
        <v>199</v>
      </c>
      <c r="E498" s="207" t="s">
        <v>2808</v>
      </c>
      <c r="F498" s="208" t="s">
        <v>2809</v>
      </c>
      <c r="G498" s="209" t="s">
        <v>297</v>
      </c>
      <c r="H498" s="210">
        <v>1</v>
      </c>
      <c r="I498" s="211"/>
      <c r="J498" s="212">
        <f t="shared" si="10"/>
        <v>0</v>
      </c>
      <c r="K498" s="213"/>
      <c r="L498" s="214"/>
      <c r="M498" s="215" t="s">
        <v>1</v>
      </c>
      <c r="N498" s="216" t="s">
        <v>42</v>
      </c>
      <c r="O498" s="59"/>
      <c r="P498" s="178">
        <f t="shared" si="11"/>
        <v>0</v>
      </c>
      <c r="Q498" s="178">
        <v>1.55E-2</v>
      </c>
      <c r="R498" s="178">
        <f t="shared" si="12"/>
        <v>1.55E-2</v>
      </c>
      <c r="S498" s="178">
        <v>0</v>
      </c>
      <c r="T498" s="179">
        <f t="shared" si="13"/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80" t="s">
        <v>355</v>
      </c>
      <c r="AT498" s="180" t="s">
        <v>199</v>
      </c>
      <c r="AU498" s="180" t="s">
        <v>86</v>
      </c>
      <c r="AY498" s="18" t="s">
        <v>170</v>
      </c>
      <c r="BE498" s="181">
        <f t="shared" si="14"/>
        <v>0</v>
      </c>
      <c r="BF498" s="181">
        <f t="shared" si="15"/>
        <v>0</v>
      </c>
      <c r="BG498" s="181">
        <f t="shared" si="16"/>
        <v>0</v>
      </c>
      <c r="BH498" s="181">
        <f t="shared" si="17"/>
        <v>0</v>
      </c>
      <c r="BI498" s="181">
        <f t="shared" si="18"/>
        <v>0</v>
      </c>
      <c r="BJ498" s="18" t="s">
        <v>84</v>
      </c>
      <c r="BK498" s="181">
        <f t="shared" si="19"/>
        <v>0</v>
      </c>
      <c r="BL498" s="18" t="s">
        <v>273</v>
      </c>
      <c r="BM498" s="180" t="s">
        <v>2810</v>
      </c>
    </row>
    <row r="499" spans="1:65" s="2" customFormat="1" ht="21.75" customHeight="1">
      <c r="A499" s="33"/>
      <c r="B499" s="167"/>
      <c r="C499" s="206" t="s">
        <v>976</v>
      </c>
      <c r="D499" s="206" t="s">
        <v>199</v>
      </c>
      <c r="E499" s="207" t="s">
        <v>2811</v>
      </c>
      <c r="F499" s="208" t="s">
        <v>2812</v>
      </c>
      <c r="G499" s="209" t="s">
        <v>297</v>
      </c>
      <c r="H499" s="210">
        <v>1</v>
      </c>
      <c r="I499" s="211"/>
      <c r="J499" s="212">
        <f t="shared" si="10"/>
        <v>0</v>
      </c>
      <c r="K499" s="213"/>
      <c r="L499" s="214"/>
      <c r="M499" s="215" t="s">
        <v>1</v>
      </c>
      <c r="N499" s="216" t="s">
        <v>42</v>
      </c>
      <c r="O499" s="59"/>
      <c r="P499" s="178">
        <f t="shared" si="11"/>
        <v>0</v>
      </c>
      <c r="Q499" s="178">
        <v>1.55E-2</v>
      </c>
      <c r="R499" s="178">
        <f t="shared" si="12"/>
        <v>1.55E-2</v>
      </c>
      <c r="S499" s="178">
        <v>0</v>
      </c>
      <c r="T499" s="179">
        <f t="shared" si="13"/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80" t="s">
        <v>355</v>
      </c>
      <c r="AT499" s="180" t="s">
        <v>199</v>
      </c>
      <c r="AU499" s="180" t="s">
        <v>86</v>
      </c>
      <c r="AY499" s="18" t="s">
        <v>170</v>
      </c>
      <c r="BE499" s="181">
        <f t="shared" si="14"/>
        <v>0</v>
      </c>
      <c r="BF499" s="181">
        <f t="shared" si="15"/>
        <v>0</v>
      </c>
      <c r="BG499" s="181">
        <f t="shared" si="16"/>
        <v>0</v>
      </c>
      <c r="BH499" s="181">
        <f t="shared" si="17"/>
        <v>0</v>
      </c>
      <c r="BI499" s="181">
        <f t="shared" si="18"/>
        <v>0</v>
      </c>
      <c r="BJ499" s="18" t="s">
        <v>84</v>
      </c>
      <c r="BK499" s="181">
        <f t="shared" si="19"/>
        <v>0</v>
      </c>
      <c r="BL499" s="18" t="s">
        <v>273</v>
      </c>
      <c r="BM499" s="180" t="s">
        <v>2813</v>
      </c>
    </row>
    <row r="500" spans="1:65" s="2" customFormat="1" ht="21.75" customHeight="1">
      <c r="A500" s="33"/>
      <c r="B500" s="167"/>
      <c r="C500" s="168" t="s">
        <v>981</v>
      </c>
      <c r="D500" s="168" t="s">
        <v>173</v>
      </c>
      <c r="E500" s="169" t="s">
        <v>2814</v>
      </c>
      <c r="F500" s="170" t="s">
        <v>2815</v>
      </c>
      <c r="G500" s="171" t="s">
        <v>297</v>
      </c>
      <c r="H500" s="172">
        <v>20</v>
      </c>
      <c r="I500" s="173"/>
      <c r="J500" s="174">
        <f t="shared" si="10"/>
        <v>0</v>
      </c>
      <c r="K500" s="175"/>
      <c r="L500" s="34"/>
      <c r="M500" s="176" t="s">
        <v>1</v>
      </c>
      <c r="N500" s="177" t="s">
        <v>42</v>
      </c>
      <c r="O500" s="59"/>
      <c r="P500" s="178">
        <f t="shared" si="11"/>
        <v>0</v>
      </c>
      <c r="Q500" s="178">
        <v>0</v>
      </c>
      <c r="R500" s="178">
        <f t="shared" si="12"/>
        <v>0</v>
      </c>
      <c r="S500" s="178">
        <v>0</v>
      </c>
      <c r="T500" s="179">
        <f t="shared" si="13"/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80" t="s">
        <v>273</v>
      </c>
      <c r="AT500" s="180" t="s">
        <v>173</v>
      </c>
      <c r="AU500" s="180" t="s">
        <v>86</v>
      </c>
      <c r="AY500" s="18" t="s">
        <v>170</v>
      </c>
      <c r="BE500" s="181">
        <f t="shared" si="14"/>
        <v>0</v>
      </c>
      <c r="BF500" s="181">
        <f t="shared" si="15"/>
        <v>0</v>
      </c>
      <c r="BG500" s="181">
        <f t="shared" si="16"/>
        <v>0</v>
      </c>
      <c r="BH500" s="181">
        <f t="shared" si="17"/>
        <v>0</v>
      </c>
      <c r="BI500" s="181">
        <f t="shared" si="18"/>
        <v>0</v>
      </c>
      <c r="BJ500" s="18" t="s">
        <v>84</v>
      </c>
      <c r="BK500" s="181">
        <f t="shared" si="19"/>
        <v>0</v>
      </c>
      <c r="BL500" s="18" t="s">
        <v>273</v>
      </c>
      <c r="BM500" s="180" t="s">
        <v>2816</v>
      </c>
    </row>
    <row r="501" spans="1:65" s="2" customFormat="1" ht="16.5" customHeight="1">
      <c r="A501" s="33"/>
      <c r="B501" s="167"/>
      <c r="C501" s="206" t="s">
        <v>985</v>
      </c>
      <c r="D501" s="206" t="s">
        <v>199</v>
      </c>
      <c r="E501" s="207" t="s">
        <v>2817</v>
      </c>
      <c r="F501" s="208" t="s">
        <v>2818</v>
      </c>
      <c r="G501" s="209" t="s">
        <v>244</v>
      </c>
      <c r="H501" s="210">
        <v>52.4</v>
      </c>
      <c r="I501" s="211"/>
      <c r="J501" s="212">
        <f t="shared" si="10"/>
        <v>0</v>
      </c>
      <c r="K501" s="213"/>
      <c r="L501" s="214"/>
      <c r="M501" s="215" t="s">
        <v>1</v>
      </c>
      <c r="N501" s="216" t="s">
        <v>42</v>
      </c>
      <c r="O501" s="59"/>
      <c r="P501" s="178">
        <f t="shared" si="11"/>
        <v>0</v>
      </c>
      <c r="Q501" s="178">
        <v>5.0000000000000001E-3</v>
      </c>
      <c r="R501" s="178">
        <f t="shared" si="12"/>
        <v>0.26200000000000001</v>
      </c>
      <c r="S501" s="178">
        <v>0</v>
      </c>
      <c r="T501" s="179">
        <f t="shared" si="13"/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80" t="s">
        <v>355</v>
      </c>
      <c r="AT501" s="180" t="s">
        <v>199</v>
      </c>
      <c r="AU501" s="180" t="s">
        <v>86</v>
      </c>
      <c r="AY501" s="18" t="s">
        <v>170</v>
      </c>
      <c r="BE501" s="181">
        <f t="shared" si="14"/>
        <v>0</v>
      </c>
      <c r="BF501" s="181">
        <f t="shared" si="15"/>
        <v>0</v>
      </c>
      <c r="BG501" s="181">
        <f t="shared" si="16"/>
        <v>0</v>
      </c>
      <c r="BH501" s="181">
        <f t="shared" si="17"/>
        <v>0</v>
      </c>
      <c r="BI501" s="181">
        <f t="shared" si="18"/>
        <v>0</v>
      </c>
      <c r="BJ501" s="18" t="s">
        <v>84</v>
      </c>
      <c r="BK501" s="181">
        <f t="shared" si="19"/>
        <v>0</v>
      </c>
      <c r="BL501" s="18" t="s">
        <v>273</v>
      </c>
      <c r="BM501" s="180" t="s">
        <v>2819</v>
      </c>
    </row>
    <row r="502" spans="1:65" s="14" customFormat="1" ht="10.199999999999999">
      <c r="B502" s="190"/>
      <c r="D502" s="183" t="s">
        <v>179</v>
      </c>
      <c r="E502" s="191" t="s">
        <v>1</v>
      </c>
      <c r="F502" s="192" t="s">
        <v>2820</v>
      </c>
      <c r="H502" s="193">
        <v>52.4</v>
      </c>
      <c r="I502" s="194"/>
      <c r="L502" s="190"/>
      <c r="M502" s="195"/>
      <c r="N502" s="196"/>
      <c r="O502" s="196"/>
      <c r="P502" s="196"/>
      <c r="Q502" s="196"/>
      <c r="R502" s="196"/>
      <c r="S502" s="196"/>
      <c r="T502" s="197"/>
      <c r="AT502" s="191" t="s">
        <v>179</v>
      </c>
      <c r="AU502" s="191" t="s">
        <v>86</v>
      </c>
      <c r="AV502" s="14" t="s">
        <v>86</v>
      </c>
      <c r="AW502" s="14" t="s">
        <v>32</v>
      </c>
      <c r="AX502" s="14" t="s">
        <v>84</v>
      </c>
      <c r="AY502" s="191" t="s">
        <v>170</v>
      </c>
    </row>
    <row r="503" spans="1:65" s="2" customFormat="1" ht="21.75" customHeight="1">
      <c r="A503" s="33"/>
      <c r="B503" s="167"/>
      <c r="C503" s="168" t="s">
        <v>1014</v>
      </c>
      <c r="D503" s="168" t="s">
        <v>173</v>
      </c>
      <c r="E503" s="169" t="s">
        <v>617</v>
      </c>
      <c r="F503" s="170" t="s">
        <v>618</v>
      </c>
      <c r="G503" s="171" t="s">
        <v>190</v>
      </c>
      <c r="H503" s="172">
        <v>0.66500000000000004</v>
      </c>
      <c r="I503" s="173"/>
      <c r="J503" s="174">
        <f>ROUND(I503*H503,2)</f>
        <v>0</v>
      </c>
      <c r="K503" s="175"/>
      <c r="L503" s="34"/>
      <c r="M503" s="176" t="s">
        <v>1</v>
      </c>
      <c r="N503" s="177" t="s">
        <v>42</v>
      </c>
      <c r="O503" s="59"/>
      <c r="P503" s="178">
        <f>O503*H503</f>
        <v>0</v>
      </c>
      <c r="Q503" s="178">
        <v>0</v>
      </c>
      <c r="R503" s="178">
        <f>Q503*H503</f>
        <v>0</v>
      </c>
      <c r="S503" s="178">
        <v>0</v>
      </c>
      <c r="T503" s="179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80" t="s">
        <v>273</v>
      </c>
      <c r="AT503" s="180" t="s">
        <v>173</v>
      </c>
      <c r="AU503" s="180" t="s">
        <v>86</v>
      </c>
      <c r="AY503" s="18" t="s">
        <v>170</v>
      </c>
      <c r="BE503" s="181">
        <f>IF(N503="základní",J503,0)</f>
        <v>0</v>
      </c>
      <c r="BF503" s="181">
        <f>IF(N503="snížená",J503,0)</f>
        <v>0</v>
      </c>
      <c r="BG503" s="181">
        <f>IF(N503="zákl. přenesená",J503,0)</f>
        <v>0</v>
      </c>
      <c r="BH503" s="181">
        <f>IF(N503="sníž. přenesená",J503,0)</f>
        <v>0</v>
      </c>
      <c r="BI503" s="181">
        <f>IF(N503="nulová",J503,0)</f>
        <v>0</v>
      </c>
      <c r="BJ503" s="18" t="s">
        <v>84</v>
      </c>
      <c r="BK503" s="181">
        <f>ROUND(I503*H503,2)</f>
        <v>0</v>
      </c>
      <c r="BL503" s="18" t="s">
        <v>273</v>
      </c>
      <c r="BM503" s="180" t="s">
        <v>2821</v>
      </c>
    </row>
    <row r="504" spans="1:65" s="12" customFormat="1" ht="22.8" customHeight="1">
      <c r="B504" s="154"/>
      <c r="D504" s="155" t="s">
        <v>76</v>
      </c>
      <c r="E504" s="165" t="s">
        <v>620</v>
      </c>
      <c r="F504" s="165" t="s">
        <v>621</v>
      </c>
      <c r="I504" s="157"/>
      <c r="J504" s="166">
        <f>BK504</f>
        <v>0</v>
      </c>
      <c r="L504" s="154"/>
      <c r="M504" s="159"/>
      <c r="N504" s="160"/>
      <c r="O504" s="160"/>
      <c r="P504" s="161">
        <f>SUM(P505:P563)</f>
        <v>0</v>
      </c>
      <c r="Q504" s="160"/>
      <c r="R504" s="161">
        <f>SUM(R505:R563)</f>
        <v>1.6377359200000003</v>
      </c>
      <c r="S504" s="160"/>
      <c r="T504" s="162">
        <f>SUM(T505:T563)</f>
        <v>0</v>
      </c>
      <c r="AR504" s="155" t="s">
        <v>86</v>
      </c>
      <c r="AT504" s="163" t="s">
        <v>76</v>
      </c>
      <c r="AU504" s="163" t="s">
        <v>84</v>
      </c>
      <c r="AY504" s="155" t="s">
        <v>170</v>
      </c>
      <c r="BK504" s="164">
        <f>SUM(BK505:BK563)</f>
        <v>0</v>
      </c>
    </row>
    <row r="505" spans="1:65" s="2" customFormat="1" ht="16.5" customHeight="1">
      <c r="A505" s="33"/>
      <c r="B505" s="167"/>
      <c r="C505" s="168" t="s">
        <v>1024</v>
      </c>
      <c r="D505" s="168" t="s">
        <v>173</v>
      </c>
      <c r="E505" s="169" t="s">
        <v>2822</v>
      </c>
      <c r="F505" s="170" t="s">
        <v>2823</v>
      </c>
      <c r="G505" s="171" t="s">
        <v>184</v>
      </c>
      <c r="H505" s="172">
        <v>45.78</v>
      </c>
      <c r="I505" s="173"/>
      <c r="J505" s="174">
        <f>ROUND(I505*H505,2)</f>
        <v>0</v>
      </c>
      <c r="K505" s="175"/>
      <c r="L505" s="34"/>
      <c r="M505" s="176" t="s">
        <v>1</v>
      </c>
      <c r="N505" s="177" t="s">
        <v>42</v>
      </c>
      <c r="O505" s="59"/>
      <c r="P505" s="178">
        <f>O505*H505</f>
        <v>0</v>
      </c>
      <c r="Q505" s="178">
        <v>6.0000000000000002E-5</v>
      </c>
      <c r="R505" s="178">
        <f>Q505*H505</f>
        <v>2.7468000000000002E-3</v>
      </c>
      <c r="S505" s="178">
        <v>0</v>
      </c>
      <c r="T505" s="179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80" t="s">
        <v>273</v>
      </c>
      <c r="AT505" s="180" t="s">
        <v>173</v>
      </c>
      <c r="AU505" s="180" t="s">
        <v>86</v>
      </c>
      <c r="AY505" s="18" t="s">
        <v>170</v>
      </c>
      <c r="BE505" s="181">
        <f>IF(N505="základní",J505,0)</f>
        <v>0</v>
      </c>
      <c r="BF505" s="181">
        <f>IF(N505="snížená",J505,0)</f>
        <v>0</v>
      </c>
      <c r="BG505" s="181">
        <f>IF(N505="zákl. přenesená",J505,0)</f>
        <v>0</v>
      </c>
      <c r="BH505" s="181">
        <f>IF(N505="sníž. přenesená",J505,0)</f>
        <v>0</v>
      </c>
      <c r="BI505" s="181">
        <f>IF(N505="nulová",J505,0)</f>
        <v>0</v>
      </c>
      <c r="BJ505" s="18" t="s">
        <v>84</v>
      </c>
      <c r="BK505" s="181">
        <f>ROUND(I505*H505,2)</f>
        <v>0</v>
      </c>
      <c r="BL505" s="18" t="s">
        <v>273</v>
      </c>
      <c r="BM505" s="180" t="s">
        <v>2824</v>
      </c>
    </row>
    <row r="506" spans="1:65" s="13" customFormat="1" ht="10.199999999999999">
      <c r="B506" s="182"/>
      <c r="D506" s="183" t="s">
        <v>179</v>
      </c>
      <c r="E506" s="184" t="s">
        <v>1</v>
      </c>
      <c r="F506" s="185" t="s">
        <v>2825</v>
      </c>
      <c r="H506" s="184" t="s">
        <v>1</v>
      </c>
      <c r="I506" s="186"/>
      <c r="L506" s="182"/>
      <c r="M506" s="187"/>
      <c r="N506" s="188"/>
      <c r="O506" s="188"/>
      <c r="P506" s="188"/>
      <c r="Q506" s="188"/>
      <c r="R506" s="188"/>
      <c r="S506" s="188"/>
      <c r="T506" s="189"/>
      <c r="AT506" s="184" t="s">
        <v>179</v>
      </c>
      <c r="AU506" s="184" t="s">
        <v>86</v>
      </c>
      <c r="AV506" s="13" t="s">
        <v>84</v>
      </c>
      <c r="AW506" s="13" t="s">
        <v>32</v>
      </c>
      <c r="AX506" s="13" t="s">
        <v>77</v>
      </c>
      <c r="AY506" s="184" t="s">
        <v>170</v>
      </c>
    </row>
    <row r="507" spans="1:65" s="14" customFormat="1" ht="10.199999999999999">
      <c r="B507" s="190"/>
      <c r="D507" s="183" t="s">
        <v>179</v>
      </c>
      <c r="E507" s="191" t="s">
        <v>1</v>
      </c>
      <c r="F507" s="192" t="s">
        <v>2826</v>
      </c>
      <c r="H507" s="193">
        <v>45.78</v>
      </c>
      <c r="I507" s="194"/>
      <c r="L507" s="190"/>
      <c r="M507" s="195"/>
      <c r="N507" s="196"/>
      <c r="O507" s="196"/>
      <c r="P507" s="196"/>
      <c r="Q507" s="196"/>
      <c r="R507" s="196"/>
      <c r="S507" s="196"/>
      <c r="T507" s="197"/>
      <c r="AT507" s="191" t="s">
        <v>179</v>
      </c>
      <c r="AU507" s="191" t="s">
        <v>86</v>
      </c>
      <c r="AV507" s="14" t="s">
        <v>86</v>
      </c>
      <c r="AW507" s="14" t="s">
        <v>32</v>
      </c>
      <c r="AX507" s="14" t="s">
        <v>84</v>
      </c>
      <c r="AY507" s="191" t="s">
        <v>170</v>
      </c>
    </row>
    <row r="508" spans="1:65" s="2" customFormat="1" ht="16.5" customHeight="1">
      <c r="A508" s="33"/>
      <c r="B508" s="167"/>
      <c r="C508" s="206" t="s">
        <v>1030</v>
      </c>
      <c r="D508" s="206" t="s">
        <v>199</v>
      </c>
      <c r="E508" s="207" t="s">
        <v>2827</v>
      </c>
      <c r="F508" s="208" t="s">
        <v>2828</v>
      </c>
      <c r="G508" s="209" t="s">
        <v>184</v>
      </c>
      <c r="H508" s="210">
        <v>50.357999999999997</v>
      </c>
      <c r="I508" s="211"/>
      <c r="J508" s="212">
        <f>ROUND(I508*H508,2)</f>
        <v>0</v>
      </c>
      <c r="K508" s="213"/>
      <c r="L508" s="214"/>
      <c r="M508" s="215" t="s">
        <v>1</v>
      </c>
      <c r="N508" s="216" t="s">
        <v>42</v>
      </c>
      <c r="O508" s="59"/>
      <c r="P508" s="178">
        <f>O508*H508</f>
        <v>0</v>
      </c>
      <c r="Q508" s="178">
        <v>7.0000000000000001E-3</v>
      </c>
      <c r="R508" s="178">
        <f>Q508*H508</f>
        <v>0.35250599999999999</v>
      </c>
      <c r="S508" s="178">
        <v>0</v>
      </c>
      <c r="T508" s="179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80" t="s">
        <v>355</v>
      </c>
      <c r="AT508" s="180" t="s">
        <v>199</v>
      </c>
      <c r="AU508" s="180" t="s">
        <v>86</v>
      </c>
      <c r="AY508" s="18" t="s">
        <v>170</v>
      </c>
      <c r="BE508" s="181">
        <f>IF(N508="základní",J508,0)</f>
        <v>0</v>
      </c>
      <c r="BF508" s="181">
        <f>IF(N508="snížená",J508,0)</f>
        <v>0</v>
      </c>
      <c r="BG508" s="181">
        <f>IF(N508="zákl. přenesená",J508,0)</f>
        <v>0</v>
      </c>
      <c r="BH508" s="181">
        <f>IF(N508="sníž. přenesená",J508,0)</f>
        <v>0</v>
      </c>
      <c r="BI508" s="181">
        <f>IF(N508="nulová",J508,0)</f>
        <v>0</v>
      </c>
      <c r="BJ508" s="18" t="s">
        <v>84</v>
      </c>
      <c r="BK508" s="181">
        <f>ROUND(I508*H508,2)</f>
        <v>0</v>
      </c>
      <c r="BL508" s="18" t="s">
        <v>273</v>
      </c>
      <c r="BM508" s="180" t="s">
        <v>2829</v>
      </c>
    </row>
    <row r="509" spans="1:65" s="14" customFormat="1" ht="10.199999999999999">
      <c r="B509" s="190"/>
      <c r="D509" s="183" t="s">
        <v>179</v>
      </c>
      <c r="F509" s="192" t="s">
        <v>2830</v>
      </c>
      <c r="H509" s="193">
        <v>50.357999999999997</v>
      </c>
      <c r="I509" s="194"/>
      <c r="L509" s="190"/>
      <c r="M509" s="195"/>
      <c r="N509" s="196"/>
      <c r="O509" s="196"/>
      <c r="P509" s="196"/>
      <c r="Q509" s="196"/>
      <c r="R509" s="196"/>
      <c r="S509" s="196"/>
      <c r="T509" s="197"/>
      <c r="AT509" s="191" t="s">
        <v>179</v>
      </c>
      <c r="AU509" s="191" t="s">
        <v>86</v>
      </c>
      <c r="AV509" s="14" t="s">
        <v>86</v>
      </c>
      <c r="AW509" s="14" t="s">
        <v>3</v>
      </c>
      <c r="AX509" s="14" t="s">
        <v>84</v>
      </c>
      <c r="AY509" s="191" t="s">
        <v>170</v>
      </c>
    </row>
    <row r="510" spans="1:65" s="2" customFormat="1" ht="21.75" customHeight="1">
      <c r="A510" s="33"/>
      <c r="B510" s="167"/>
      <c r="C510" s="168" t="s">
        <v>2831</v>
      </c>
      <c r="D510" s="168" t="s">
        <v>173</v>
      </c>
      <c r="E510" s="169" t="s">
        <v>623</v>
      </c>
      <c r="F510" s="170" t="s">
        <v>624</v>
      </c>
      <c r="G510" s="171" t="s">
        <v>244</v>
      </c>
      <c r="H510" s="172">
        <v>11.5</v>
      </c>
      <c r="I510" s="173"/>
      <c r="J510" s="174">
        <f>ROUND(I510*H510,2)</f>
        <v>0</v>
      </c>
      <c r="K510" s="175"/>
      <c r="L510" s="34"/>
      <c r="M510" s="176" t="s">
        <v>1</v>
      </c>
      <c r="N510" s="177" t="s">
        <v>42</v>
      </c>
      <c r="O510" s="59"/>
      <c r="P510" s="178">
        <f>O510*H510</f>
        <v>0</v>
      </c>
      <c r="Q510" s="178">
        <v>6.0000000000000002E-5</v>
      </c>
      <c r="R510" s="178">
        <f>Q510*H510</f>
        <v>6.8999999999999997E-4</v>
      </c>
      <c r="S510" s="178">
        <v>0</v>
      </c>
      <c r="T510" s="179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80" t="s">
        <v>273</v>
      </c>
      <c r="AT510" s="180" t="s">
        <v>173</v>
      </c>
      <c r="AU510" s="180" t="s">
        <v>86</v>
      </c>
      <c r="AY510" s="18" t="s">
        <v>170</v>
      </c>
      <c r="BE510" s="181">
        <f>IF(N510="základní",J510,0)</f>
        <v>0</v>
      </c>
      <c r="BF510" s="181">
        <f>IF(N510="snížená",J510,0)</f>
        <v>0</v>
      </c>
      <c r="BG510" s="181">
        <f>IF(N510="zákl. přenesená",J510,0)</f>
        <v>0</v>
      </c>
      <c r="BH510" s="181">
        <f>IF(N510="sníž. přenesená",J510,0)</f>
        <v>0</v>
      </c>
      <c r="BI510" s="181">
        <f>IF(N510="nulová",J510,0)</f>
        <v>0</v>
      </c>
      <c r="BJ510" s="18" t="s">
        <v>84</v>
      </c>
      <c r="BK510" s="181">
        <f>ROUND(I510*H510,2)</f>
        <v>0</v>
      </c>
      <c r="BL510" s="18" t="s">
        <v>273</v>
      </c>
      <c r="BM510" s="180" t="s">
        <v>2832</v>
      </c>
    </row>
    <row r="511" spans="1:65" s="14" customFormat="1" ht="10.199999999999999">
      <c r="B511" s="190"/>
      <c r="D511" s="183" t="s">
        <v>179</v>
      </c>
      <c r="E511" s="191" t="s">
        <v>1</v>
      </c>
      <c r="F511" s="192" t="s">
        <v>626</v>
      </c>
      <c r="H511" s="193">
        <v>11.5</v>
      </c>
      <c r="I511" s="194"/>
      <c r="L511" s="190"/>
      <c r="M511" s="195"/>
      <c r="N511" s="196"/>
      <c r="O511" s="196"/>
      <c r="P511" s="196"/>
      <c r="Q511" s="196"/>
      <c r="R511" s="196"/>
      <c r="S511" s="196"/>
      <c r="T511" s="197"/>
      <c r="AT511" s="191" t="s">
        <v>179</v>
      </c>
      <c r="AU511" s="191" t="s">
        <v>86</v>
      </c>
      <c r="AV511" s="14" t="s">
        <v>86</v>
      </c>
      <c r="AW511" s="14" t="s">
        <v>32</v>
      </c>
      <c r="AX511" s="14" t="s">
        <v>84</v>
      </c>
      <c r="AY511" s="191" t="s">
        <v>170</v>
      </c>
    </row>
    <row r="512" spans="1:65" s="2" customFormat="1" ht="21.75" customHeight="1">
      <c r="A512" s="33"/>
      <c r="B512" s="167"/>
      <c r="C512" s="206" t="s">
        <v>2833</v>
      </c>
      <c r="D512" s="206" t="s">
        <v>199</v>
      </c>
      <c r="E512" s="207" t="s">
        <v>628</v>
      </c>
      <c r="F512" s="208" t="s">
        <v>629</v>
      </c>
      <c r="G512" s="209" t="s">
        <v>244</v>
      </c>
      <c r="H512" s="210">
        <v>11.5</v>
      </c>
      <c r="I512" s="211"/>
      <c r="J512" s="212">
        <f>ROUND(I512*H512,2)</f>
        <v>0</v>
      </c>
      <c r="K512" s="213"/>
      <c r="L512" s="214"/>
      <c r="M512" s="215" t="s">
        <v>1</v>
      </c>
      <c r="N512" s="216" t="s">
        <v>42</v>
      </c>
      <c r="O512" s="59"/>
      <c r="P512" s="178">
        <f>O512*H512</f>
        <v>0</v>
      </c>
      <c r="Q512" s="178">
        <v>1.24E-3</v>
      </c>
      <c r="R512" s="178">
        <f>Q512*H512</f>
        <v>1.426E-2</v>
      </c>
      <c r="S512" s="178">
        <v>0</v>
      </c>
      <c r="T512" s="179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80" t="s">
        <v>355</v>
      </c>
      <c r="AT512" s="180" t="s">
        <v>199</v>
      </c>
      <c r="AU512" s="180" t="s">
        <v>86</v>
      </c>
      <c r="AY512" s="18" t="s">
        <v>170</v>
      </c>
      <c r="BE512" s="181">
        <f>IF(N512="základní",J512,0)</f>
        <v>0</v>
      </c>
      <c r="BF512" s="181">
        <f>IF(N512="snížená",J512,0)</f>
        <v>0</v>
      </c>
      <c r="BG512" s="181">
        <f>IF(N512="zákl. přenesená",J512,0)</f>
        <v>0</v>
      </c>
      <c r="BH512" s="181">
        <f>IF(N512="sníž. přenesená",J512,0)</f>
        <v>0</v>
      </c>
      <c r="BI512" s="181">
        <f>IF(N512="nulová",J512,0)</f>
        <v>0</v>
      </c>
      <c r="BJ512" s="18" t="s">
        <v>84</v>
      </c>
      <c r="BK512" s="181">
        <f>ROUND(I512*H512,2)</f>
        <v>0</v>
      </c>
      <c r="BL512" s="18" t="s">
        <v>273</v>
      </c>
      <c r="BM512" s="180" t="s">
        <v>2834</v>
      </c>
    </row>
    <row r="513" spans="1:65" s="2" customFormat="1" ht="21.75" customHeight="1">
      <c r="A513" s="33"/>
      <c r="B513" s="167"/>
      <c r="C513" s="168" t="s">
        <v>2835</v>
      </c>
      <c r="D513" s="168" t="s">
        <v>173</v>
      </c>
      <c r="E513" s="169" t="s">
        <v>636</v>
      </c>
      <c r="F513" s="170" t="s">
        <v>637</v>
      </c>
      <c r="G513" s="171" t="s">
        <v>244</v>
      </c>
      <c r="H513" s="172">
        <v>7.9</v>
      </c>
      <c r="I513" s="173"/>
      <c r="J513" s="174">
        <f>ROUND(I513*H513,2)</f>
        <v>0</v>
      </c>
      <c r="K513" s="175"/>
      <c r="L513" s="34"/>
      <c r="M513" s="176" t="s">
        <v>1</v>
      </c>
      <c r="N513" s="177" t="s">
        <v>42</v>
      </c>
      <c r="O513" s="59"/>
      <c r="P513" s="178">
        <f>O513*H513</f>
        <v>0</v>
      </c>
      <c r="Q513" s="178">
        <v>1.7000000000000001E-4</v>
      </c>
      <c r="R513" s="178">
        <f>Q513*H513</f>
        <v>1.3430000000000002E-3</v>
      </c>
      <c r="S513" s="178">
        <v>0</v>
      </c>
      <c r="T513" s="179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80" t="s">
        <v>273</v>
      </c>
      <c r="AT513" s="180" t="s">
        <v>173</v>
      </c>
      <c r="AU513" s="180" t="s">
        <v>86</v>
      </c>
      <c r="AY513" s="18" t="s">
        <v>170</v>
      </c>
      <c r="BE513" s="181">
        <f>IF(N513="základní",J513,0)</f>
        <v>0</v>
      </c>
      <c r="BF513" s="181">
        <f>IF(N513="snížená",J513,0)</f>
        <v>0</v>
      </c>
      <c r="BG513" s="181">
        <f>IF(N513="zákl. přenesená",J513,0)</f>
        <v>0</v>
      </c>
      <c r="BH513" s="181">
        <f>IF(N513="sníž. přenesená",J513,0)</f>
        <v>0</v>
      </c>
      <c r="BI513" s="181">
        <f>IF(N513="nulová",J513,0)</f>
        <v>0</v>
      </c>
      <c r="BJ513" s="18" t="s">
        <v>84</v>
      </c>
      <c r="BK513" s="181">
        <f>ROUND(I513*H513,2)</f>
        <v>0</v>
      </c>
      <c r="BL513" s="18" t="s">
        <v>273</v>
      </c>
      <c r="BM513" s="180" t="s">
        <v>2836</v>
      </c>
    </row>
    <row r="514" spans="1:65" s="14" customFormat="1" ht="10.199999999999999">
      <c r="B514" s="190"/>
      <c r="D514" s="183" t="s">
        <v>179</v>
      </c>
      <c r="E514" s="191" t="s">
        <v>1</v>
      </c>
      <c r="F514" s="192" t="s">
        <v>639</v>
      </c>
      <c r="H514" s="193">
        <v>7.9</v>
      </c>
      <c r="I514" s="194"/>
      <c r="L514" s="190"/>
      <c r="M514" s="195"/>
      <c r="N514" s="196"/>
      <c r="O514" s="196"/>
      <c r="P514" s="196"/>
      <c r="Q514" s="196"/>
      <c r="R514" s="196"/>
      <c r="S514" s="196"/>
      <c r="T514" s="197"/>
      <c r="AT514" s="191" t="s">
        <v>179</v>
      </c>
      <c r="AU514" s="191" t="s">
        <v>86</v>
      </c>
      <c r="AV514" s="14" t="s">
        <v>86</v>
      </c>
      <c r="AW514" s="14" t="s">
        <v>32</v>
      </c>
      <c r="AX514" s="14" t="s">
        <v>84</v>
      </c>
      <c r="AY514" s="191" t="s">
        <v>170</v>
      </c>
    </row>
    <row r="515" spans="1:65" s="2" customFormat="1" ht="21.75" customHeight="1">
      <c r="A515" s="33"/>
      <c r="B515" s="167"/>
      <c r="C515" s="206" t="s">
        <v>2837</v>
      </c>
      <c r="D515" s="206" t="s">
        <v>199</v>
      </c>
      <c r="E515" s="207" t="s">
        <v>641</v>
      </c>
      <c r="F515" s="208" t="s">
        <v>642</v>
      </c>
      <c r="G515" s="209" t="s">
        <v>244</v>
      </c>
      <c r="H515" s="210">
        <v>7.9</v>
      </c>
      <c r="I515" s="211"/>
      <c r="J515" s="212">
        <f>ROUND(I515*H515,2)</f>
        <v>0</v>
      </c>
      <c r="K515" s="213"/>
      <c r="L515" s="214"/>
      <c r="M515" s="215" t="s">
        <v>1</v>
      </c>
      <c r="N515" s="216" t="s">
        <v>42</v>
      </c>
      <c r="O515" s="59"/>
      <c r="P515" s="178">
        <f>O515*H515</f>
        <v>0</v>
      </c>
      <c r="Q515" s="178">
        <v>1.24E-3</v>
      </c>
      <c r="R515" s="178">
        <f>Q515*H515</f>
        <v>9.7960000000000009E-3</v>
      </c>
      <c r="S515" s="178">
        <v>0</v>
      </c>
      <c r="T515" s="179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80" t="s">
        <v>355</v>
      </c>
      <c r="AT515" s="180" t="s">
        <v>199</v>
      </c>
      <c r="AU515" s="180" t="s">
        <v>86</v>
      </c>
      <c r="AY515" s="18" t="s">
        <v>170</v>
      </c>
      <c r="BE515" s="181">
        <f>IF(N515="základní",J515,0)</f>
        <v>0</v>
      </c>
      <c r="BF515" s="181">
        <f>IF(N515="snížená",J515,0)</f>
        <v>0</v>
      </c>
      <c r="BG515" s="181">
        <f>IF(N515="zákl. přenesená",J515,0)</f>
        <v>0</v>
      </c>
      <c r="BH515" s="181">
        <f>IF(N515="sníž. přenesená",J515,0)</f>
        <v>0</v>
      </c>
      <c r="BI515" s="181">
        <f>IF(N515="nulová",J515,0)</f>
        <v>0</v>
      </c>
      <c r="BJ515" s="18" t="s">
        <v>84</v>
      </c>
      <c r="BK515" s="181">
        <f>ROUND(I515*H515,2)</f>
        <v>0</v>
      </c>
      <c r="BL515" s="18" t="s">
        <v>273</v>
      </c>
      <c r="BM515" s="180" t="s">
        <v>2838</v>
      </c>
    </row>
    <row r="516" spans="1:65" s="2" customFormat="1" ht="21.75" customHeight="1">
      <c r="A516" s="33"/>
      <c r="B516" s="167"/>
      <c r="C516" s="168" t="s">
        <v>2839</v>
      </c>
      <c r="D516" s="168" t="s">
        <v>173</v>
      </c>
      <c r="E516" s="169" t="s">
        <v>2840</v>
      </c>
      <c r="F516" s="170" t="s">
        <v>2841</v>
      </c>
      <c r="G516" s="171" t="s">
        <v>244</v>
      </c>
      <c r="H516" s="172">
        <v>43.6</v>
      </c>
      <c r="I516" s="173"/>
      <c r="J516" s="174">
        <f>ROUND(I516*H516,2)</f>
        <v>0</v>
      </c>
      <c r="K516" s="175"/>
      <c r="L516" s="34"/>
      <c r="M516" s="176" t="s">
        <v>1</v>
      </c>
      <c r="N516" s="177" t="s">
        <v>42</v>
      </c>
      <c r="O516" s="59"/>
      <c r="P516" s="178">
        <f>O516*H516</f>
        <v>0</v>
      </c>
      <c r="Q516" s="178">
        <v>0</v>
      </c>
      <c r="R516" s="178">
        <f>Q516*H516</f>
        <v>0</v>
      </c>
      <c r="S516" s="178">
        <v>0</v>
      </c>
      <c r="T516" s="179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80" t="s">
        <v>273</v>
      </c>
      <c r="AT516" s="180" t="s">
        <v>173</v>
      </c>
      <c r="AU516" s="180" t="s">
        <v>86</v>
      </c>
      <c r="AY516" s="18" t="s">
        <v>170</v>
      </c>
      <c r="BE516" s="181">
        <f>IF(N516="základní",J516,0)</f>
        <v>0</v>
      </c>
      <c r="BF516" s="181">
        <f>IF(N516="snížená",J516,0)</f>
        <v>0</v>
      </c>
      <c r="BG516" s="181">
        <f>IF(N516="zákl. přenesená",J516,0)</f>
        <v>0</v>
      </c>
      <c r="BH516" s="181">
        <f>IF(N516="sníž. přenesená",J516,0)</f>
        <v>0</v>
      </c>
      <c r="BI516" s="181">
        <f>IF(N516="nulová",J516,0)</f>
        <v>0</v>
      </c>
      <c r="BJ516" s="18" t="s">
        <v>84</v>
      </c>
      <c r="BK516" s="181">
        <f>ROUND(I516*H516,2)</f>
        <v>0</v>
      </c>
      <c r="BL516" s="18" t="s">
        <v>273</v>
      </c>
      <c r="BM516" s="180" t="s">
        <v>2842</v>
      </c>
    </row>
    <row r="517" spans="1:65" s="2" customFormat="1" ht="21.75" customHeight="1">
      <c r="A517" s="33"/>
      <c r="B517" s="167"/>
      <c r="C517" s="168" t="s">
        <v>2843</v>
      </c>
      <c r="D517" s="168" t="s">
        <v>173</v>
      </c>
      <c r="E517" s="169" t="s">
        <v>2844</v>
      </c>
      <c r="F517" s="170" t="s">
        <v>2845</v>
      </c>
      <c r="G517" s="171" t="s">
        <v>244</v>
      </c>
      <c r="H517" s="172">
        <v>55.6</v>
      </c>
      <c r="I517" s="173"/>
      <c r="J517" s="174">
        <f>ROUND(I517*H517,2)</f>
        <v>0</v>
      </c>
      <c r="K517" s="175"/>
      <c r="L517" s="34"/>
      <c r="M517" s="176" t="s">
        <v>1</v>
      </c>
      <c r="N517" s="177" t="s">
        <v>42</v>
      </c>
      <c r="O517" s="59"/>
      <c r="P517" s="178">
        <f>O517*H517</f>
        <v>0</v>
      </c>
      <c r="Q517" s="178">
        <v>0</v>
      </c>
      <c r="R517" s="178">
        <f>Q517*H517</f>
        <v>0</v>
      </c>
      <c r="S517" s="178">
        <v>0</v>
      </c>
      <c r="T517" s="179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80" t="s">
        <v>273</v>
      </c>
      <c r="AT517" s="180" t="s">
        <v>173</v>
      </c>
      <c r="AU517" s="180" t="s">
        <v>86</v>
      </c>
      <c r="AY517" s="18" t="s">
        <v>170</v>
      </c>
      <c r="BE517" s="181">
        <f>IF(N517="základní",J517,0)</f>
        <v>0</v>
      </c>
      <c r="BF517" s="181">
        <f>IF(N517="snížená",J517,0)</f>
        <v>0</v>
      </c>
      <c r="BG517" s="181">
        <f>IF(N517="zákl. přenesená",J517,0)</f>
        <v>0</v>
      </c>
      <c r="BH517" s="181">
        <f>IF(N517="sníž. přenesená",J517,0)</f>
        <v>0</v>
      </c>
      <c r="BI517" s="181">
        <f>IF(N517="nulová",J517,0)</f>
        <v>0</v>
      </c>
      <c r="BJ517" s="18" t="s">
        <v>84</v>
      </c>
      <c r="BK517" s="181">
        <f>ROUND(I517*H517,2)</f>
        <v>0</v>
      </c>
      <c r="BL517" s="18" t="s">
        <v>273</v>
      </c>
      <c r="BM517" s="180" t="s">
        <v>2846</v>
      </c>
    </row>
    <row r="518" spans="1:65" s="13" customFormat="1" ht="10.199999999999999">
      <c r="B518" s="182"/>
      <c r="D518" s="183" t="s">
        <v>179</v>
      </c>
      <c r="E518" s="184" t="s">
        <v>1</v>
      </c>
      <c r="F518" s="185" t="s">
        <v>2825</v>
      </c>
      <c r="H518" s="184" t="s">
        <v>1</v>
      </c>
      <c r="I518" s="186"/>
      <c r="L518" s="182"/>
      <c r="M518" s="187"/>
      <c r="N518" s="188"/>
      <c r="O518" s="188"/>
      <c r="P518" s="188"/>
      <c r="Q518" s="188"/>
      <c r="R518" s="188"/>
      <c r="S518" s="188"/>
      <c r="T518" s="189"/>
      <c r="AT518" s="184" t="s">
        <v>179</v>
      </c>
      <c r="AU518" s="184" t="s">
        <v>86</v>
      </c>
      <c r="AV518" s="13" t="s">
        <v>84</v>
      </c>
      <c r="AW518" s="13" t="s">
        <v>32</v>
      </c>
      <c r="AX518" s="13" t="s">
        <v>77</v>
      </c>
      <c r="AY518" s="184" t="s">
        <v>170</v>
      </c>
    </row>
    <row r="519" spans="1:65" s="14" customFormat="1" ht="10.199999999999999">
      <c r="B519" s="190"/>
      <c r="D519" s="183" t="s">
        <v>179</v>
      </c>
      <c r="E519" s="191" t="s">
        <v>1</v>
      </c>
      <c r="F519" s="192" t="s">
        <v>2847</v>
      </c>
      <c r="H519" s="193">
        <v>43.6</v>
      </c>
      <c r="I519" s="194"/>
      <c r="L519" s="190"/>
      <c r="M519" s="195"/>
      <c r="N519" s="196"/>
      <c r="O519" s="196"/>
      <c r="P519" s="196"/>
      <c r="Q519" s="196"/>
      <c r="R519" s="196"/>
      <c r="S519" s="196"/>
      <c r="T519" s="197"/>
      <c r="AT519" s="191" t="s">
        <v>179</v>
      </c>
      <c r="AU519" s="191" t="s">
        <v>86</v>
      </c>
      <c r="AV519" s="14" t="s">
        <v>86</v>
      </c>
      <c r="AW519" s="14" t="s">
        <v>32</v>
      </c>
      <c r="AX519" s="14" t="s">
        <v>77</v>
      </c>
      <c r="AY519" s="191" t="s">
        <v>170</v>
      </c>
    </row>
    <row r="520" spans="1:65" s="14" customFormat="1" ht="10.199999999999999">
      <c r="B520" s="190"/>
      <c r="D520" s="183" t="s">
        <v>179</v>
      </c>
      <c r="E520" s="191" t="s">
        <v>1</v>
      </c>
      <c r="F520" s="192" t="s">
        <v>248</v>
      </c>
      <c r="H520" s="193">
        <v>12</v>
      </c>
      <c r="I520" s="194"/>
      <c r="L520" s="190"/>
      <c r="M520" s="195"/>
      <c r="N520" s="196"/>
      <c r="O520" s="196"/>
      <c r="P520" s="196"/>
      <c r="Q520" s="196"/>
      <c r="R520" s="196"/>
      <c r="S520" s="196"/>
      <c r="T520" s="197"/>
      <c r="AT520" s="191" t="s">
        <v>179</v>
      </c>
      <c r="AU520" s="191" t="s">
        <v>86</v>
      </c>
      <c r="AV520" s="14" t="s">
        <v>86</v>
      </c>
      <c r="AW520" s="14" t="s">
        <v>32</v>
      </c>
      <c r="AX520" s="14" t="s">
        <v>77</v>
      </c>
      <c r="AY520" s="191" t="s">
        <v>170</v>
      </c>
    </row>
    <row r="521" spans="1:65" s="15" customFormat="1" ht="10.199999999999999">
      <c r="B521" s="198"/>
      <c r="D521" s="183" t="s">
        <v>179</v>
      </c>
      <c r="E521" s="199" t="s">
        <v>1</v>
      </c>
      <c r="F521" s="200" t="s">
        <v>198</v>
      </c>
      <c r="H521" s="201">
        <v>55.6</v>
      </c>
      <c r="I521" s="202"/>
      <c r="L521" s="198"/>
      <c r="M521" s="203"/>
      <c r="N521" s="204"/>
      <c r="O521" s="204"/>
      <c r="P521" s="204"/>
      <c r="Q521" s="204"/>
      <c r="R521" s="204"/>
      <c r="S521" s="204"/>
      <c r="T521" s="205"/>
      <c r="AT521" s="199" t="s">
        <v>179</v>
      </c>
      <c r="AU521" s="199" t="s">
        <v>86</v>
      </c>
      <c r="AV521" s="15" t="s">
        <v>177</v>
      </c>
      <c r="AW521" s="15" t="s">
        <v>32</v>
      </c>
      <c r="AX521" s="15" t="s">
        <v>84</v>
      </c>
      <c r="AY521" s="199" t="s">
        <v>170</v>
      </c>
    </row>
    <row r="522" spans="1:65" s="2" customFormat="1" ht="16.5" customHeight="1">
      <c r="A522" s="33"/>
      <c r="B522" s="167"/>
      <c r="C522" s="206" t="s">
        <v>2848</v>
      </c>
      <c r="D522" s="206" t="s">
        <v>199</v>
      </c>
      <c r="E522" s="207" t="s">
        <v>2849</v>
      </c>
      <c r="F522" s="208" t="s">
        <v>2850</v>
      </c>
      <c r="G522" s="209" t="s">
        <v>244</v>
      </c>
      <c r="H522" s="210">
        <v>47.96</v>
      </c>
      <c r="I522" s="211"/>
      <c r="J522" s="212">
        <f>ROUND(I522*H522,2)</f>
        <v>0</v>
      </c>
      <c r="K522" s="213"/>
      <c r="L522" s="214"/>
      <c r="M522" s="215" t="s">
        <v>1</v>
      </c>
      <c r="N522" s="216" t="s">
        <v>42</v>
      </c>
      <c r="O522" s="59"/>
      <c r="P522" s="178">
        <f>O522*H522</f>
        <v>0</v>
      </c>
      <c r="Q522" s="178">
        <v>1.6000000000000001E-4</v>
      </c>
      <c r="R522" s="178">
        <f>Q522*H522</f>
        <v>7.6736000000000009E-3</v>
      </c>
      <c r="S522" s="178">
        <v>0</v>
      </c>
      <c r="T522" s="179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80" t="s">
        <v>355</v>
      </c>
      <c r="AT522" s="180" t="s">
        <v>199</v>
      </c>
      <c r="AU522" s="180" t="s">
        <v>86</v>
      </c>
      <c r="AY522" s="18" t="s">
        <v>170</v>
      </c>
      <c r="BE522" s="181">
        <f>IF(N522="základní",J522,0)</f>
        <v>0</v>
      </c>
      <c r="BF522" s="181">
        <f>IF(N522="snížená",J522,0)</f>
        <v>0</v>
      </c>
      <c r="BG522" s="181">
        <f>IF(N522="zákl. přenesená",J522,0)</f>
        <v>0</v>
      </c>
      <c r="BH522" s="181">
        <f>IF(N522="sníž. přenesená",J522,0)</f>
        <v>0</v>
      </c>
      <c r="BI522" s="181">
        <f>IF(N522="nulová",J522,0)</f>
        <v>0</v>
      </c>
      <c r="BJ522" s="18" t="s">
        <v>84</v>
      </c>
      <c r="BK522" s="181">
        <f>ROUND(I522*H522,2)</f>
        <v>0</v>
      </c>
      <c r="BL522" s="18" t="s">
        <v>273</v>
      </c>
      <c r="BM522" s="180" t="s">
        <v>2851</v>
      </c>
    </row>
    <row r="523" spans="1:65" s="14" customFormat="1" ht="10.199999999999999">
      <c r="B523" s="190"/>
      <c r="D523" s="183" t="s">
        <v>179</v>
      </c>
      <c r="F523" s="192" t="s">
        <v>2852</v>
      </c>
      <c r="H523" s="193">
        <v>47.96</v>
      </c>
      <c r="I523" s="194"/>
      <c r="L523" s="190"/>
      <c r="M523" s="195"/>
      <c r="N523" s="196"/>
      <c r="O523" s="196"/>
      <c r="P523" s="196"/>
      <c r="Q523" s="196"/>
      <c r="R523" s="196"/>
      <c r="S523" s="196"/>
      <c r="T523" s="197"/>
      <c r="AT523" s="191" t="s">
        <v>179</v>
      </c>
      <c r="AU523" s="191" t="s">
        <v>86</v>
      </c>
      <c r="AV523" s="14" t="s">
        <v>86</v>
      </c>
      <c r="AW523" s="14" t="s">
        <v>3</v>
      </c>
      <c r="AX523" s="14" t="s">
        <v>84</v>
      </c>
      <c r="AY523" s="191" t="s">
        <v>170</v>
      </c>
    </row>
    <row r="524" spans="1:65" s="2" customFormat="1" ht="16.5" customHeight="1">
      <c r="A524" s="33"/>
      <c r="B524" s="167"/>
      <c r="C524" s="206" t="s">
        <v>2853</v>
      </c>
      <c r="D524" s="206" t="s">
        <v>199</v>
      </c>
      <c r="E524" s="207" t="s">
        <v>2854</v>
      </c>
      <c r="F524" s="208" t="s">
        <v>2855</v>
      </c>
      <c r="G524" s="209" t="s">
        <v>244</v>
      </c>
      <c r="H524" s="210">
        <v>47.96</v>
      </c>
      <c r="I524" s="211"/>
      <c r="J524" s="212">
        <f>ROUND(I524*H524,2)</f>
        <v>0</v>
      </c>
      <c r="K524" s="213"/>
      <c r="L524" s="214"/>
      <c r="M524" s="215" t="s">
        <v>1</v>
      </c>
      <c r="N524" s="216" t="s">
        <v>42</v>
      </c>
      <c r="O524" s="59"/>
      <c r="P524" s="178">
        <f>O524*H524</f>
        <v>0</v>
      </c>
      <c r="Q524" s="178">
        <v>1.6000000000000001E-4</v>
      </c>
      <c r="R524" s="178">
        <f>Q524*H524</f>
        <v>7.6736000000000009E-3</v>
      </c>
      <c r="S524" s="178">
        <v>0</v>
      </c>
      <c r="T524" s="179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80" t="s">
        <v>355</v>
      </c>
      <c r="AT524" s="180" t="s">
        <v>199</v>
      </c>
      <c r="AU524" s="180" t="s">
        <v>86</v>
      </c>
      <c r="AY524" s="18" t="s">
        <v>170</v>
      </c>
      <c r="BE524" s="181">
        <f>IF(N524="základní",J524,0)</f>
        <v>0</v>
      </c>
      <c r="BF524" s="181">
        <f>IF(N524="snížená",J524,0)</f>
        <v>0</v>
      </c>
      <c r="BG524" s="181">
        <f>IF(N524="zákl. přenesená",J524,0)</f>
        <v>0</v>
      </c>
      <c r="BH524" s="181">
        <f>IF(N524="sníž. přenesená",J524,0)</f>
        <v>0</v>
      </c>
      <c r="BI524" s="181">
        <f>IF(N524="nulová",J524,0)</f>
        <v>0</v>
      </c>
      <c r="BJ524" s="18" t="s">
        <v>84</v>
      </c>
      <c r="BK524" s="181">
        <f>ROUND(I524*H524,2)</f>
        <v>0</v>
      </c>
      <c r="BL524" s="18" t="s">
        <v>273</v>
      </c>
      <c r="BM524" s="180" t="s">
        <v>2856</v>
      </c>
    </row>
    <row r="525" spans="1:65" s="14" customFormat="1" ht="10.199999999999999">
      <c r="B525" s="190"/>
      <c r="D525" s="183" t="s">
        <v>179</v>
      </c>
      <c r="F525" s="192" t="s">
        <v>2852</v>
      </c>
      <c r="H525" s="193">
        <v>47.96</v>
      </c>
      <c r="I525" s="194"/>
      <c r="L525" s="190"/>
      <c r="M525" s="195"/>
      <c r="N525" s="196"/>
      <c r="O525" s="196"/>
      <c r="P525" s="196"/>
      <c r="Q525" s="196"/>
      <c r="R525" s="196"/>
      <c r="S525" s="196"/>
      <c r="T525" s="197"/>
      <c r="AT525" s="191" t="s">
        <v>179</v>
      </c>
      <c r="AU525" s="191" t="s">
        <v>86</v>
      </c>
      <c r="AV525" s="14" t="s">
        <v>86</v>
      </c>
      <c r="AW525" s="14" t="s">
        <v>3</v>
      </c>
      <c r="AX525" s="14" t="s">
        <v>84</v>
      </c>
      <c r="AY525" s="191" t="s">
        <v>170</v>
      </c>
    </row>
    <row r="526" spans="1:65" s="2" customFormat="1" ht="16.5" customHeight="1">
      <c r="A526" s="33"/>
      <c r="B526" s="167"/>
      <c r="C526" s="206" t="s">
        <v>2857</v>
      </c>
      <c r="D526" s="206" t="s">
        <v>199</v>
      </c>
      <c r="E526" s="207" t="s">
        <v>2858</v>
      </c>
      <c r="F526" s="208" t="s">
        <v>2859</v>
      </c>
      <c r="G526" s="209" t="s">
        <v>244</v>
      </c>
      <c r="H526" s="210">
        <v>12</v>
      </c>
      <c r="I526" s="211"/>
      <c r="J526" s="212">
        <f>ROUND(I526*H526,2)</f>
        <v>0</v>
      </c>
      <c r="K526" s="213"/>
      <c r="L526" s="214"/>
      <c r="M526" s="215" t="s">
        <v>1</v>
      </c>
      <c r="N526" s="216" t="s">
        <v>42</v>
      </c>
      <c r="O526" s="59"/>
      <c r="P526" s="178">
        <f>O526*H526</f>
        <v>0</v>
      </c>
      <c r="Q526" s="178">
        <v>1.6000000000000001E-4</v>
      </c>
      <c r="R526" s="178">
        <f>Q526*H526</f>
        <v>1.9200000000000003E-3</v>
      </c>
      <c r="S526" s="178">
        <v>0</v>
      </c>
      <c r="T526" s="179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80" t="s">
        <v>355</v>
      </c>
      <c r="AT526" s="180" t="s">
        <v>199</v>
      </c>
      <c r="AU526" s="180" t="s">
        <v>86</v>
      </c>
      <c r="AY526" s="18" t="s">
        <v>170</v>
      </c>
      <c r="BE526" s="181">
        <f>IF(N526="základní",J526,0)</f>
        <v>0</v>
      </c>
      <c r="BF526" s="181">
        <f>IF(N526="snížená",J526,0)</f>
        <v>0</v>
      </c>
      <c r="BG526" s="181">
        <f>IF(N526="zákl. přenesená",J526,0)</f>
        <v>0</v>
      </c>
      <c r="BH526" s="181">
        <f>IF(N526="sníž. přenesená",J526,0)</f>
        <v>0</v>
      </c>
      <c r="BI526" s="181">
        <f>IF(N526="nulová",J526,0)</f>
        <v>0</v>
      </c>
      <c r="BJ526" s="18" t="s">
        <v>84</v>
      </c>
      <c r="BK526" s="181">
        <f>ROUND(I526*H526,2)</f>
        <v>0</v>
      </c>
      <c r="BL526" s="18" t="s">
        <v>273</v>
      </c>
      <c r="BM526" s="180" t="s">
        <v>2860</v>
      </c>
    </row>
    <row r="527" spans="1:65" s="14" customFormat="1" ht="10.199999999999999">
      <c r="B527" s="190"/>
      <c r="D527" s="183" t="s">
        <v>179</v>
      </c>
      <c r="E527" s="191" t="s">
        <v>1</v>
      </c>
      <c r="F527" s="192" t="s">
        <v>2861</v>
      </c>
      <c r="H527" s="193">
        <v>12</v>
      </c>
      <c r="I527" s="194"/>
      <c r="L527" s="190"/>
      <c r="M527" s="195"/>
      <c r="N527" s="196"/>
      <c r="O527" s="196"/>
      <c r="P527" s="196"/>
      <c r="Q527" s="196"/>
      <c r="R527" s="196"/>
      <c r="S527" s="196"/>
      <c r="T527" s="197"/>
      <c r="AT527" s="191" t="s">
        <v>179</v>
      </c>
      <c r="AU527" s="191" t="s">
        <v>86</v>
      </c>
      <c r="AV527" s="14" t="s">
        <v>86</v>
      </c>
      <c r="AW527" s="14" t="s">
        <v>32</v>
      </c>
      <c r="AX527" s="14" t="s">
        <v>84</v>
      </c>
      <c r="AY527" s="191" t="s">
        <v>170</v>
      </c>
    </row>
    <row r="528" spans="1:65" s="2" customFormat="1" ht="16.5" customHeight="1">
      <c r="A528" s="33"/>
      <c r="B528" s="167"/>
      <c r="C528" s="168" t="s">
        <v>2862</v>
      </c>
      <c r="D528" s="168" t="s">
        <v>173</v>
      </c>
      <c r="E528" s="169" t="s">
        <v>2863</v>
      </c>
      <c r="F528" s="170" t="s">
        <v>2864</v>
      </c>
      <c r="G528" s="171" t="s">
        <v>297</v>
      </c>
      <c r="H528" s="172">
        <v>1</v>
      </c>
      <c r="I528" s="173"/>
      <c r="J528" s="174">
        <f>ROUND(I528*H528,2)</f>
        <v>0</v>
      </c>
      <c r="K528" s="175"/>
      <c r="L528" s="34"/>
      <c r="M528" s="176" t="s">
        <v>1</v>
      </c>
      <c r="N528" s="177" t="s">
        <v>42</v>
      </c>
      <c r="O528" s="59"/>
      <c r="P528" s="178">
        <f>O528*H528</f>
        <v>0</v>
      </c>
      <c r="Q528" s="178">
        <v>0</v>
      </c>
      <c r="R528" s="178">
        <f>Q528*H528</f>
        <v>0</v>
      </c>
      <c r="S528" s="178">
        <v>0</v>
      </c>
      <c r="T528" s="179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80" t="s">
        <v>273</v>
      </c>
      <c r="AT528" s="180" t="s">
        <v>173</v>
      </c>
      <c r="AU528" s="180" t="s">
        <v>86</v>
      </c>
      <c r="AY528" s="18" t="s">
        <v>170</v>
      </c>
      <c r="BE528" s="181">
        <f>IF(N528="základní",J528,0)</f>
        <v>0</v>
      </c>
      <c r="BF528" s="181">
        <f>IF(N528="snížená",J528,0)</f>
        <v>0</v>
      </c>
      <c r="BG528" s="181">
        <f>IF(N528="zákl. přenesená",J528,0)</f>
        <v>0</v>
      </c>
      <c r="BH528" s="181">
        <f>IF(N528="sníž. přenesená",J528,0)</f>
        <v>0</v>
      </c>
      <c r="BI528" s="181">
        <f>IF(N528="nulová",J528,0)</f>
        <v>0</v>
      </c>
      <c r="BJ528" s="18" t="s">
        <v>84</v>
      </c>
      <c r="BK528" s="181">
        <f>ROUND(I528*H528,2)</f>
        <v>0</v>
      </c>
      <c r="BL528" s="18" t="s">
        <v>273</v>
      </c>
      <c r="BM528" s="180" t="s">
        <v>2865</v>
      </c>
    </row>
    <row r="529" spans="1:65" s="2" customFormat="1" ht="21.75" customHeight="1">
      <c r="A529" s="33"/>
      <c r="B529" s="167"/>
      <c r="C529" s="206" t="s">
        <v>2866</v>
      </c>
      <c r="D529" s="206" t="s">
        <v>199</v>
      </c>
      <c r="E529" s="207" t="s">
        <v>2867</v>
      </c>
      <c r="F529" s="208" t="s">
        <v>2868</v>
      </c>
      <c r="G529" s="209" t="s">
        <v>297</v>
      </c>
      <c r="H529" s="210">
        <v>1</v>
      </c>
      <c r="I529" s="211"/>
      <c r="J529" s="212">
        <f>ROUND(I529*H529,2)</f>
        <v>0</v>
      </c>
      <c r="K529" s="213"/>
      <c r="L529" s="214"/>
      <c r="M529" s="215" t="s">
        <v>1</v>
      </c>
      <c r="N529" s="216" t="s">
        <v>42</v>
      </c>
      <c r="O529" s="59"/>
      <c r="P529" s="178">
        <f>O529*H529</f>
        <v>0</v>
      </c>
      <c r="Q529" s="178">
        <v>2.5399999999999999E-2</v>
      </c>
      <c r="R529" s="178">
        <f>Q529*H529</f>
        <v>2.5399999999999999E-2</v>
      </c>
      <c r="S529" s="178">
        <v>0</v>
      </c>
      <c r="T529" s="179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80" t="s">
        <v>355</v>
      </c>
      <c r="AT529" s="180" t="s">
        <v>199</v>
      </c>
      <c r="AU529" s="180" t="s">
        <v>86</v>
      </c>
      <c r="AY529" s="18" t="s">
        <v>170</v>
      </c>
      <c r="BE529" s="181">
        <f>IF(N529="základní",J529,0)</f>
        <v>0</v>
      </c>
      <c r="BF529" s="181">
        <f>IF(N529="snížená",J529,0)</f>
        <v>0</v>
      </c>
      <c r="BG529" s="181">
        <f>IF(N529="zákl. přenesená",J529,0)</f>
        <v>0</v>
      </c>
      <c r="BH529" s="181">
        <f>IF(N529="sníž. přenesená",J529,0)</f>
        <v>0</v>
      </c>
      <c r="BI529" s="181">
        <f>IF(N529="nulová",J529,0)</f>
        <v>0</v>
      </c>
      <c r="BJ529" s="18" t="s">
        <v>84</v>
      </c>
      <c r="BK529" s="181">
        <f>ROUND(I529*H529,2)</f>
        <v>0</v>
      </c>
      <c r="BL529" s="18" t="s">
        <v>273</v>
      </c>
      <c r="BM529" s="180" t="s">
        <v>2869</v>
      </c>
    </row>
    <row r="530" spans="1:65" s="2" customFormat="1" ht="21.75" customHeight="1">
      <c r="A530" s="33"/>
      <c r="B530" s="167"/>
      <c r="C530" s="168" t="s">
        <v>2870</v>
      </c>
      <c r="D530" s="168" t="s">
        <v>173</v>
      </c>
      <c r="E530" s="169" t="s">
        <v>2871</v>
      </c>
      <c r="F530" s="170" t="s">
        <v>2872</v>
      </c>
      <c r="G530" s="171" t="s">
        <v>184</v>
      </c>
      <c r="H530" s="172">
        <v>86.911000000000001</v>
      </c>
      <c r="I530" s="173"/>
      <c r="J530" s="174">
        <f>ROUND(I530*H530,2)</f>
        <v>0</v>
      </c>
      <c r="K530" s="175"/>
      <c r="L530" s="34"/>
      <c r="M530" s="176" t="s">
        <v>1</v>
      </c>
      <c r="N530" s="177" t="s">
        <v>42</v>
      </c>
      <c r="O530" s="59"/>
      <c r="P530" s="178">
        <f>O530*H530</f>
        <v>0</v>
      </c>
      <c r="Q530" s="178">
        <v>3.6999999999999999E-4</v>
      </c>
      <c r="R530" s="178">
        <f>Q530*H530</f>
        <v>3.2157070000000003E-2</v>
      </c>
      <c r="S530" s="178">
        <v>0</v>
      </c>
      <c r="T530" s="179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80" t="s">
        <v>273</v>
      </c>
      <c r="AT530" s="180" t="s">
        <v>173</v>
      </c>
      <c r="AU530" s="180" t="s">
        <v>86</v>
      </c>
      <c r="AY530" s="18" t="s">
        <v>170</v>
      </c>
      <c r="BE530" s="181">
        <f>IF(N530="základní",J530,0)</f>
        <v>0</v>
      </c>
      <c r="BF530" s="181">
        <f>IF(N530="snížená",J530,0)</f>
        <v>0</v>
      </c>
      <c r="BG530" s="181">
        <f>IF(N530="zákl. přenesená",J530,0)</f>
        <v>0</v>
      </c>
      <c r="BH530" s="181">
        <f>IF(N530="sníž. přenesená",J530,0)</f>
        <v>0</v>
      </c>
      <c r="BI530" s="181">
        <f>IF(N530="nulová",J530,0)</f>
        <v>0</v>
      </c>
      <c r="BJ530" s="18" t="s">
        <v>84</v>
      </c>
      <c r="BK530" s="181">
        <f>ROUND(I530*H530,2)</f>
        <v>0</v>
      </c>
      <c r="BL530" s="18" t="s">
        <v>273</v>
      </c>
      <c r="BM530" s="180" t="s">
        <v>2873</v>
      </c>
    </row>
    <row r="531" spans="1:65" s="14" customFormat="1" ht="10.199999999999999">
      <c r="B531" s="190"/>
      <c r="D531" s="183" t="s">
        <v>179</v>
      </c>
      <c r="E531" s="191" t="s">
        <v>1</v>
      </c>
      <c r="F531" s="192" t="s">
        <v>2874</v>
      </c>
      <c r="H531" s="193">
        <v>60.375</v>
      </c>
      <c r="I531" s="194"/>
      <c r="L531" s="190"/>
      <c r="M531" s="195"/>
      <c r="N531" s="196"/>
      <c r="O531" s="196"/>
      <c r="P531" s="196"/>
      <c r="Q531" s="196"/>
      <c r="R531" s="196"/>
      <c r="S531" s="196"/>
      <c r="T531" s="197"/>
      <c r="AT531" s="191" t="s">
        <v>179</v>
      </c>
      <c r="AU531" s="191" t="s">
        <v>86</v>
      </c>
      <c r="AV531" s="14" t="s">
        <v>86</v>
      </c>
      <c r="AW531" s="14" t="s">
        <v>32</v>
      </c>
      <c r="AX531" s="14" t="s">
        <v>77</v>
      </c>
      <c r="AY531" s="191" t="s">
        <v>170</v>
      </c>
    </row>
    <row r="532" spans="1:65" s="14" customFormat="1" ht="10.199999999999999">
      <c r="B532" s="190"/>
      <c r="D532" s="183" t="s">
        <v>179</v>
      </c>
      <c r="E532" s="191" t="s">
        <v>1</v>
      </c>
      <c r="F532" s="192" t="s">
        <v>2875</v>
      </c>
      <c r="H532" s="193">
        <v>17.346</v>
      </c>
      <c r="I532" s="194"/>
      <c r="L532" s="190"/>
      <c r="M532" s="195"/>
      <c r="N532" s="196"/>
      <c r="O532" s="196"/>
      <c r="P532" s="196"/>
      <c r="Q532" s="196"/>
      <c r="R532" s="196"/>
      <c r="S532" s="196"/>
      <c r="T532" s="197"/>
      <c r="AT532" s="191" t="s">
        <v>179</v>
      </c>
      <c r="AU532" s="191" t="s">
        <v>86</v>
      </c>
      <c r="AV532" s="14" t="s">
        <v>86</v>
      </c>
      <c r="AW532" s="14" t="s">
        <v>32</v>
      </c>
      <c r="AX532" s="14" t="s">
        <v>77</v>
      </c>
      <c r="AY532" s="191" t="s">
        <v>170</v>
      </c>
    </row>
    <row r="533" spans="1:65" s="14" customFormat="1" ht="10.199999999999999">
      <c r="B533" s="190"/>
      <c r="D533" s="183" t="s">
        <v>179</v>
      </c>
      <c r="E533" s="191" t="s">
        <v>1</v>
      </c>
      <c r="F533" s="192" t="s">
        <v>2334</v>
      </c>
      <c r="H533" s="193">
        <v>1.54</v>
      </c>
      <c r="I533" s="194"/>
      <c r="L533" s="190"/>
      <c r="M533" s="195"/>
      <c r="N533" s="196"/>
      <c r="O533" s="196"/>
      <c r="P533" s="196"/>
      <c r="Q533" s="196"/>
      <c r="R533" s="196"/>
      <c r="S533" s="196"/>
      <c r="T533" s="197"/>
      <c r="AT533" s="191" t="s">
        <v>179</v>
      </c>
      <c r="AU533" s="191" t="s">
        <v>86</v>
      </c>
      <c r="AV533" s="14" t="s">
        <v>86</v>
      </c>
      <c r="AW533" s="14" t="s">
        <v>32</v>
      </c>
      <c r="AX533" s="14" t="s">
        <v>77</v>
      </c>
      <c r="AY533" s="191" t="s">
        <v>170</v>
      </c>
    </row>
    <row r="534" spans="1:65" s="14" customFormat="1" ht="10.199999999999999">
      <c r="B534" s="190"/>
      <c r="D534" s="183" t="s">
        <v>179</v>
      </c>
      <c r="E534" s="191" t="s">
        <v>1</v>
      </c>
      <c r="F534" s="192" t="s">
        <v>2876</v>
      </c>
      <c r="H534" s="193">
        <v>7.65</v>
      </c>
      <c r="I534" s="194"/>
      <c r="L534" s="190"/>
      <c r="M534" s="195"/>
      <c r="N534" s="196"/>
      <c r="O534" s="196"/>
      <c r="P534" s="196"/>
      <c r="Q534" s="196"/>
      <c r="R534" s="196"/>
      <c r="S534" s="196"/>
      <c r="T534" s="197"/>
      <c r="AT534" s="191" t="s">
        <v>179</v>
      </c>
      <c r="AU534" s="191" t="s">
        <v>86</v>
      </c>
      <c r="AV534" s="14" t="s">
        <v>86</v>
      </c>
      <c r="AW534" s="14" t="s">
        <v>32</v>
      </c>
      <c r="AX534" s="14" t="s">
        <v>77</v>
      </c>
      <c r="AY534" s="191" t="s">
        <v>170</v>
      </c>
    </row>
    <row r="535" spans="1:65" s="15" customFormat="1" ht="10.199999999999999">
      <c r="B535" s="198"/>
      <c r="D535" s="183" t="s">
        <v>179</v>
      </c>
      <c r="E535" s="199" t="s">
        <v>1</v>
      </c>
      <c r="F535" s="200" t="s">
        <v>198</v>
      </c>
      <c r="H535" s="201">
        <v>86.911000000000001</v>
      </c>
      <c r="I535" s="202"/>
      <c r="L535" s="198"/>
      <c r="M535" s="203"/>
      <c r="N535" s="204"/>
      <c r="O535" s="204"/>
      <c r="P535" s="204"/>
      <c r="Q535" s="204"/>
      <c r="R535" s="204"/>
      <c r="S535" s="204"/>
      <c r="T535" s="205"/>
      <c r="AT535" s="199" t="s">
        <v>179</v>
      </c>
      <c r="AU535" s="199" t="s">
        <v>86</v>
      </c>
      <c r="AV535" s="15" t="s">
        <v>177</v>
      </c>
      <c r="AW535" s="15" t="s">
        <v>32</v>
      </c>
      <c r="AX535" s="15" t="s">
        <v>84</v>
      </c>
      <c r="AY535" s="199" t="s">
        <v>170</v>
      </c>
    </row>
    <row r="536" spans="1:65" s="2" customFormat="1" ht="21.75" customHeight="1">
      <c r="A536" s="33"/>
      <c r="B536" s="167"/>
      <c r="C536" s="206" t="s">
        <v>2877</v>
      </c>
      <c r="D536" s="206" t="s">
        <v>199</v>
      </c>
      <c r="E536" s="207" t="s">
        <v>2878</v>
      </c>
      <c r="F536" s="208" t="s">
        <v>2879</v>
      </c>
      <c r="G536" s="209" t="s">
        <v>297</v>
      </c>
      <c r="H536" s="210">
        <v>5</v>
      </c>
      <c r="I536" s="211"/>
      <c r="J536" s="212">
        <f t="shared" ref="J536:J545" si="20">ROUND(I536*H536,2)</f>
        <v>0</v>
      </c>
      <c r="K536" s="213"/>
      <c r="L536" s="214"/>
      <c r="M536" s="215" t="s">
        <v>1</v>
      </c>
      <c r="N536" s="216" t="s">
        <v>42</v>
      </c>
      <c r="O536" s="59"/>
      <c r="P536" s="178">
        <f t="shared" ref="P536:P545" si="21">O536*H536</f>
        <v>0</v>
      </c>
      <c r="Q536" s="178">
        <v>2.741E-2</v>
      </c>
      <c r="R536" s="178">
        <f t="shared" ref="R536:R545" si="22">Q536*H536</f>
        <v>0.13705000000000001</v>
      </c>
      <c r="S536" s="178">
        <v>0</v>
      </c>
      <c r="T536" s="179">
        <f t="shared" ref="T536:T545" si="23"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80" t="s">
        <v>355</v>
      </c>
      <c r="AT536" s="180" t="s">
        <v>199</v>
      </c>
      <c r="AU536" s="180" t="s">
        <v>86</v>
      </c>
      <c r="AY536" s="18" t="s">
        <v>170</v>
      </c>
      <c r="BE536" s="181">
        <f t="shared" ref="BE536:BE545" si="24">IF(N536="základní",J536,0)</f>
        <v>0</v>
      </c>
      <c r="BF536" s="181">
        <f t="shared" ref="BF536:BF545" si="25">IF(N536="snížená",J536,0)</f>
        <v>0</v>
      </c>
      <c r="BG536" s="181">
        <f t="shared" ref="BG536:BG545" si="26">IF(N536="zákl. přenesená",J536,0)</f>
        <v>0</v>
      </c>
      <c r="BH536" s="181">
        <f t="shared" ref="BH536:BH545" si="27">IF(N536="sníž. přenesená",J536,0)</f>
        <v>0</v>
      </c>
      <c r="BI536" s="181">
        <f t="shared" ref="BI536:BI545" si="28">IF(N536="nulová",J536,0)</f>
        <v>0</v>
      </c>
      <c r="BJ536" s="18" t="s">
        <v>84</v>
      </c>
      <c r="BK536" s="181">
        <f t="shared" ref="BK536:BK545" si="29">ROUND(I536*H536,2)</f>
        <v>0</v>
      </c>
      <c r="BL536" s="18" t="s">
        <v>273</v>
      </c>
      <c r="BM536" s="180" t="s">
        <v>2880</v>
      </c>
    </row>
    <row r="537" spans="1:65" s="2" customFormat="1" ht="21.75" customHeight="1">
      <c r="A537" s="33"/>
      <c r="B537" s="167"/>
      <c r="C537" s="206" t="s">
        <v>2881</v>
      </c>
      <c r="D537" s="206" t="s">
        <v>199</v>
      </c>
      <c r="E537" s="207" t="s">
        <v>2882</v>
      </c>
      <c r="F537" s="208" t="s">
        <v>2883</v>
      </c>
      <c r="G537" s="209" t="s">
        <v>297</v>
      </c>
      <c r="H537" s="210">
        <v>1</v>
      </c>
      <c r="I537" s="211"/>
      <c r="J537" s="212">
        <f t="shared" si="20"/>
        <v>0</v>
      </c>
      <c r="K537" s="213"/>
      <c r="L537" s="214"/>
      <c r="M537" s="215" t="s">
        <v>1</v>
      </c>
      <c r="N537" s="216" t="s">
        <v>42</v>
      </c>
      <c r="O537" s="59"/>
      <c r="P537" s="178">
        <f t="shared" si="21"/>
        <v>0</v>
      </c>
      <c r="Q537" s="178">
        <v>2.741E-2</v>
      </c>
      <c r="R537" s="178">
        <f t="shared" si="22"/>
        <v>2.741E-2</v>
      </c>
      <c r="S537" s="178">
        <v>0</v>
      </c>
      <c r="T537" s="179">
        <f t="shared" si="23"/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180" t="s">
        <v>355</v>
      </c>
      <c r="AT537" s="180" t="s">
        <v>199</v>
      </c>
      <c r="AU537" s="180" t="s">
        <v>86</v>
      </c>
      <c r="AY537" s="18" t="s">
        <v>170</v>
      </c>
      <c r="BE537" s="181">
        <f t="shared" si="24"/>
        <v>0</v>
      </c>
      <c r="BF537" s="181">
        <f t="shared" si="25"/>
        <v>0</v>
      </c>
      <c r="BG537" s="181">
        <f t="shared" si="26"/>
        <v>0</v>
      </c>
      <c r="BH537" s="181">
        <f t="shared" si="27"/>
        <v>0</v>
      </c>
      <c r="BI537" s="181">
        <f t="shared" si="28"/>
        <v>0</v>
      </c>
      <c r="BJ537" s="18" t="s">
        <v>84</v>
      </c>
      <c r="BK537" s="181">
        <f t="shared" si="29"/>
        <v>0</v>
      </c>
      <c r="BL537" s="18" t="s">
        <v>273</v>
      </c>
      <c r="BM537" s="180" t="s">
        <v>2884</v>
      </c>
    </row>
    <row r="538" spans="1:65" s="2" customFormat="1" ht="21.75" customHeight="1">
      <c r="A538" s="33"/>
      <c r="B538" s="167"/>
      <c r="C538" s="206" t="s">
        <v>2885</v>
      </c>
      <c r="D538" s="206" t="s">
        <v>199</v>
      </c>
      <c r="E538" s="207" t="s">
        <v>2886</v>
      </c>
      <c r="F538" s="208" t="s">
        <v>2887</v>
      </c>
      <c r="G538" s="209" t="s">
        <v>297</v>
      </c>
      <c r="H538" s="210">
        <v>1</v>
      </c>
      <c r="I538" s="211"/>
      <c r="J538" s="212">
        <f t="shared" si="20"/>
        <v>0</v>
      </c>
      <c r="K538" s="213"/>
      <c r="L538" s="214"/>
      <c r="M538" s="215" t="s">
        <v>1</v>
      </c>
      <c r="N538" s="216" t="s">
        <v>42</v>
      </c>
      <c r="O538" s="59"/>
      <c r="P538" s="178">
        <f t="shared" si="21"/>
        <v>0</v>
      </c>
      <c r="Q538" s="178">
        <v>2.741E-2</v>
      </c>
      <c r="R538" s="178">
        <f t="shared" si="22"/>
        <v>2.741E-2</v>
      </c>
      <c r="S538" s="178">
        <v>0</v>
      </c>
      <c r="T538" s="179">
        <f t="shared" si="23"/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80" t="s">
        <v>355</v>
      </c>
      <c r="AT538" s="180" t="s">
        <v>199</v>
      </c>
      <c r="AU538" s="180" t="s">
        <v>86</v>
      </c>
      <c r="AY538" s="18" t="s">
        <v>170</v>
      </c>
      <c r="BE538" s="181">
        <f t="shared" si="24"/>
        <v>0</v>
      </c>
      <c r="BF538" s="181">
        <f t="shared" si="25"/>
        <v>0</v>
      </c>
      <c r="BG538" s="181">
        <f t="shared" si="26"/>
        <v>0</v>
      </c>
      <c r="BH538" s="181">
        <f t="shared" si="27"/>
        <v>0</v>
      </c>
      <c r="BI538" s="181">
        <f t="shared" si="28"/>
        <v>0</v>
      </c>
      <c r="BJ538" s="18" t="s">
        <v>84</v>
      </c>
      <c r="BK538" s="181">
        <f t="shared" si="29"/>
        <v>0</v>
      </c>
      <c r="BL538" s="18" t="s">
        <v>273</v>
      </c>
      <c r="BM538" s="180" t="s">
        <v>2888</v>
      </c>
    </row>
    <row r="539" spans="1:65" s="2" customFormat="1" ht="21.75" customHeight="1">
      <c r="A539" s="33"/>
      <c r="B539" s="167"/>
      <c r="C539" s="206" t="s">
        <v>2889</v>
      </c>
      <c r="D539" s="206" t="s">
        <v>199</v>
      </c>
      <c r="E539" s="207" t="s">
        <v>2890</v>
      </c>
      <c r="F539" s="208" t="s">
        <v>2891</v>
      </c>
      <c r="G539" s="209" t="s">
        <v>297</v>
      </c>
      <c r="H539" s="210">
        <v>4</v>
      </c>
      <c r="I539" s="211"/>
      <c r="J539" s="212">
        <f t="shared" si="20"/>
        <v>0</v>
      </c>
      <c r="K539" s="213"/>
      <c r="L539" s="214"/>
      <c r="M539" s="215" t="s">
        <v>1</v>
      </c>
      <c r="N539" s="216" t="s">
        <v>42</v>
      </c>
      <c r="O539" s="59"/>
      <c r="P539" s="178">
        <f t="shared" si="21"/>
        <v>0</v>
      </c>
      <c r="Q539" s="178">
        <v>2.741E-2</v>
      </c>
      <c r="R539" s="178">
        <f t="shared" si="22"/>
        <v>0.10964</v>
      </c>
      <c r="S539" s="178">
        <v>0</v>
      </c>
      <c r="T539" s="179">
        <f t="shared" si="23"/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80" t="s">
        <v>355</v>
      </c>
      <c r="AT539" s="180" t="s">
        <v>199</v>
      </c>
      <c r="AU539" s="180" t="s">
        <v>86</v>
      </c>
      <c r="AY539" s="18" t="s">
        <v>170</v>
      </c>
      <c r="BE539" s="181">
        <f t="shared" si="24"/>
        <v>0</v>
      </c>
      <c r="BF539" s="181">
        <f t="shared" si="25"/>
        <v>0</v>
      </c>
      <c r="BG539" s="181">
        <f t="shared" si="26"/>
        <v>0</v>
      </c>
      <c r="BH539" s="181">
        <f t="shared" si="27"/>
        <v>0</v>
      </c>
      <c r="BI539" s="181">
        <f t="shared" si="28"/>
        <v>0</v>
      </c>
      <c r="BJ539" s="18" t="s">
        <v>84</v>
      </c>
      <c r="BK539" s="181">
        <f t="shared" si="29"/>
        <v>0</v>
      </c>
      <c r="BL539" s="18" t="s">
        <v>273</v>
      </c>
      <c r="BM539" s="180" t="s">
        <v>2892</v>
      </c>
    </row>
    <row r="540" spans="1:65" s="2" customFormat="1" ht="21.75" customHeight="1">
      <c r="A540" s="33"/>
      <c r="B540" s="167"/>
      <c r="C540" s="206" t="s">
        <v>2893</v>
      </c>
      <c r="D540" s="206" t="s">
        <v>199</v>
      </c>
      <c r="E540" s="207" t="s">
        <v>2894</v>
      </c>
      <c r="F540" s="208" t="s">
        <v>2895</v>
      </c>
      <c r="G540" s="209" t="s">
        <v>297</v>
      </c>
      <c r="H540" s="210">
        <v>5</v>
      </c>
      <c r="I540" s="211"/>
      <c r="J540" s="212">
        <f t="shared" si="20"/>
        <v>0</v>
      </c>
      <c r="K540" s="213"/>
      <c r="L540" s="214"/>
      <c r="M540" s="215" t="s">
        <v>1</v>
      </c>
      <c r="N540" s="216" t="s">
        <v>42</v>
      </c>
      <c r="O540" s="59"/>
      <c r="P540" s="178">
        <f t="shared" si="21"/>
        <v>0</v>
      </c>
      <c r="Q540" s="178">
        <v>2.741E-2</v>
      </c>
      <c r="R540" s="178">
        <f t="shared" si="22"/>
        <v>0.13705000000000001</v>
      </c>
      <c r="S540" s="178">
        <v>0</v>
      </c>
      <c r="T540" s="179">
        <f t="shared" si="23"/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80" t="s">
        <v>355</v>
      </c>
      <c r="AT540" s="180" t="s">
        <v>199</v>
      </c>
      <c r="AU540" s="180" t="s">
        <v>86</v>
      </c>
      <c r="AY540" s="18" t="s">
        <v>170</v>
      </c>
      <c r="BE540" s="181">
        <f t="shared" si="24"/>
        <v>0</v>
      </c>
      <c r="BF540" s="181">
        <f t="shared" si="25"/>
        <v>0</v>
      </c>
      <c r="BG540" s="181">
        <f t="shared" si="26"/>
        <v>0</v>
      </c>
      <c r="BH540" s="181">
        <f t="shared" si="27"/>
        <v>0</v>
      </c>
      <c r="BI540" s="181">
        <f t="shared" si="28"/>
        <v>0</v>
      </c>
      <c r="BJ540" s="18" t="s">
        <v>84</v>
      </c>
      <c r="BK540" s="181">
        <f t="shared" si="29"/>
        <v>0</v>
      </c>
      <c r="BL540" s="18" t="s">
        <v>273</v>
      </c>
      <c r="BM540" s="180" t="s">
        <v>2896</v>
      </c>
    </row>
    <row r="541" spans="1:65" s="2" customFormat="1" ht="21.75" customHeight="1">
      <c r="A541" s="33"/>
      <c r="B541" s="167"/>
      <c r="C541" s="206" t="s">
        <v>2897</v>
      </c>
      <c r="D541" s="206" t="s">
        <v>199</v>
      </c>
      <c r="E541" s="207" t="s">
        <v>2898</v>
      </c>
      <c r="F541" s="208" t="s">
        <v>2899</v>
      </c>
      <c r="G541" s="209" t="s">
        <v>297</v>
      </c>
      <c r="H541" s="210">
        <v>1</v>
      </c>
      <c r="I541" s="211"/>
      <c r="J541" s="212">
        <f t="shared" si="20"/>
        <v>0</v>
      </c>
      <c r="K541" s="213"/>
      <c r="L541" s="214"/>
      <c r="M541" s="215" t="s">
        <v>1</v>
      </c>
      <c r="N541" s="216" t="s">
        <v>42</v>
      </c>
      <c r="O541" s="59"/>
      <c r="P541" s="178">
        <f t="shared" si="21"/>
        <v>0</v>
      </c>
      <c r="Q541" s="178">
        <v>2.741E-2</v>
      </c>
      <c r="R541" s="178">
        <f t="shared" si="22"/>
        <v>2.741E-2</v>
      </c>
      <c r="S541" s="178">
        <v>0</v>
      </c>
      <c r="T541" s="179">
        <f t="shared" si="23"/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80" t="s">
        <v>355</v>
      </c>
      <c r="AT541" s="180" t="s">
        <v>199</v>
      </c>
      <c r="AU541" s="180" t="s">
        <v>86</v>
      </c>
      <c r="AY541" s="18" t="s">
        <v>170</v>
      </c>
      <c r="BE541" s="181">
        <f t="shared" si="24"/>
        <v>0</v>
      </c>
      <c r="BF541" s="181">
        <f t="shared" si="25"/>
        <v>0</v>
      </c>
      <c r="BG541" s="181">
        <f t="shared" si="26"/>
        <v>0</v>
      </c>
      <c r="BH541" s="181">
        <f t="shared" si="27"/>
        <v>0</v>
      </c>
      <c r="BI541" s="181">
        <f t="shared" si="28"/>
        <v>0</v>
      </c>
      <c r="BJ541" s="18" t="s">
        <v>84</v>
      </c>
      <c r="BK541" s="181">
        <f t="shared" si="29"/>
        <v>0</v>
      </c>
      <c r="BL541" s="18" t="s">
        <v>273</v>
      </c>
      <c r="BM541" s="180" t="s">
        <v>2900</v>
      </c>
    </row>
    <row r="542" spans="1:65" s="2" customFormat="1" ht="16.5" customHeight="1">
      <c r="A542" s="33"/>
      <c r="B542" s="167"/>
      <c r="C542" s="168" t="s">
        <v>2901</v>
      </c>
      <c r="D542" s="168" t="s">
        <v>173</v>
      </c>
      <c r="E542" s="169" t="s">
        <v>670</v>
      </c>
      <c r="F542" s="170" t="s">
        <v>671</v>
      </c>
      <c r="G542" s="171" t="s">
        <v>297</v>
      </c>
      <c r="H542" s="172">
        <v>1</v>
      </c>
      <c r="I542" s="173"/>
      <c r="J542" s="174">
        <f t="shared" si="20"/>
        <v>0</v>
      </c>
      <c r="K542" s="175"/>
      <c r="L542" s="34"/>
      <c r="M542" s="176" t="s">
        <v>1</v>
      </c>
      <c r="N542" s="177" t="s">
        <v>42</v>
      </c>
      <c r="O542" s="59"/>
      <c r="P542" s="178">
        <f t="shared" si="21"/>
        <v>0</v>
      </c>
      <c r="Q542" s="178">
        <v>0</v>
      </c>
      <c r="R542" s="178">
        <f t="shared" si="22"/>
        <v>0</v>
      </c>
      <c r="S542" s="178">
        <v>0</v>
      </c>
      <c r="T542" s="179">
        <f t="shared" si="23"/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80" t="s">
        <v>273</v>
      </c>
      <c r="AT542" s="180" t="s">
        <v>173</v>
      </c>
      <c r="AU542" s="180" t="s">
        <v>86</v>
      </c>
      <c r="AY542" s="18" t="s">
        <v>170</v>
      </c>
      <c r="BE542" s="181">
        <f t="shared" si="24"/>
        <v>0</v>
      </c>
      <c r="BF542" s="181">
        <f t="shared" si="25"/>
        <v>0</v>
      </c>
      <c r="BG542" s="181">
        <f t="shared" si="26"/>
        <v>0</v>
      </c>
      <c r="BH542" s="181">
        <f t="shared" si="27"/>
        <v>0</v>
      </c>
      <c r="BI542" s="181">
        <f t="shared" si="28"/>
        <v>0</v>
      </c>
      <c r="BJ542" s="18" t="s">
        <v>84</v>
      </c>
      <c r="BK542" s="181">
        <f t="shared" si="29"/>
        <v>0</v>
      </c>
      <c r="BL542" s="18" t="s">
        <v>273</v>
      </c>
      <c r="BM542" s="180" t="s">
        <v>2902</v>
      </c>
    </row>
    <row r="543" spans="1:65" s="2" customFormat="1" ht="16.5" customHeight="1">
      <c r="A543" s="33"/>
      <c r="B543" s="167"/>
      <c r="C543" s="206" t="s">
        <v>2903</v>
      </c>
      <c r="D543" s="206" t="s">
        <v>199</v>
      </c>
      <c r="E543" s="207" t="s">
        <v>674</v>
      </c>
      <c r="F543" s="208" t="s">
        <v>675</v>
      </c>
      <c r="G543" s="209" t="s">
        <v>297</v>
      </c>
      <c r="H543" s="210">
        <v>1</v>
      </c>
      <c r="I543" s="211"/>
      <c r="J543" s="212">
        <f t="shared" si="20"/>
        <v>0</v>
      </c>
      <c r="K543" s="213"/>
      <c r="L543" s="214"/>
      <c r="M543" s="215" t="s">
        <v>1</v>
      </c>
      <c r="N543" s="216" t="s">
        <v>42</v>
      </c>
      <c r="O543" s="59"/>
      <c r="P543" s="178">
        <f t="shared" si="21"/>
        <v>0</v>
      </c>
      <c r="Q543" s="178">
        <v>4.7000000000000002E-3</v>
      </c>
      <c r="R543" s="178">
        <f t="shared" si="22"/>
        <v>4.7000000000000002E-3</v>
      </c>
      <c r="S543" s="178">
        <v>0</v>
      </c>
      <c r="T543" s="179">
        <f t="shared" si="23"/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80" t="s">
        <v>355</v>
      </c>
      <c r="AT543" s="180" t="s">
        <v>199</v>
      </c>
      <c r="AU543" s="180" t="s">
        <v>86</v>
      </c>
      <c r="AY543" s="18" t="s">
        <v>170</v>
      </c>
      <c r="BE543" s="181">
        <f t="shared" si="24"/>
        <v>0</v>
      </c>
      <c r="BF543" s="181">
        <f t="shared" si="25"/>
        <v>0</v>
      </c>
      <c r="BG543" s="181">
        <f t="shared" si="26"/>
        <v>0</v>
      </c>
      <c r="BH543" s="181">
        <f t="shared" si="27"/>
        <v>0</v>
      </c>
      <c r="BI543" s="181">
        <f t="shared" si="28"/>
        <v>0</v>
      </c>
      <c r="BJ543" s="18" t="s">
        <v>84</v>
      </c>
      <c r="BK543" s="181">
        <f t="shared" si="29"/>
        <v>0</v>
      </c>
      <c r="BL543" s="18" t="s">
        <v>273</v>
      </c>
      <c r="BM543" s="180" t="s">
        <v>2904</v>
      </c>
    </row>
    <row r="544" spans="1:65" s="2" customFormat="1" ht="21.75" customHeight="1">
      <c r="A544" s="33"/>
      <c r="B544" s="167"/>
      <c r="C544" s="168" t="s">
        <v>2905</v>
      </c>
      <c r="D544" s="168" t="s">
        <v>173</v>
      </c>
      <c r="E544" s="169" t="s">
        <v>703</v>
      </c>
      <c r="F544" s="170" t="s">
        <v>2906</v>
      </c>
      <c r="G544" s="171" t="s">
        <v>705</v>
      </c>
      <c r="H544" s="172">
        <v>1</v>
      </c>
      <c r="I544" s="173"/>
      <c r="J544" s="174">
        <f t="shared" si="20"/>
        <v>0</v>
      </c>
      <c r="K544" s="175"/>
      <c r="L544" s="34"/>
      <c r="M544" s="176" t="s">
        <v>1</v>
      </c>
      <c r="N544" s="177" t="s">
        <v>42</v>
      </c>
      <c r="O544" s="59"/>
      <c r="P544" s="178">
        <f t="shared" si="21"/>
        <v>0</v>
      </c>
      <c r="Q544" s="178">
        <v>0</v>
      </c>
      <c r="R544" s="178">
        <f t="shared" si="22"/>
        <v>0</v>
      </c>
      <c r="S544" s="178">
        <v>0</v>
      </c>
      <c r="T544" s="179">
        <f t="shared" si="23"/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80" t="s">
        <v>273</v>
      </c>
      <c r="AT544" s="180" t="s">
        <v>173</v>
      </c>
      <c r="AU544" s="180" t="s">
        <v>86</v>
      </c>
      <c r="AY544" s="18" t="s">
        <v>170</v>
      </c>
      <c r="BE544" s="181">
        <f t="shared" si="24"/>
        <v>0</v>
      </c>
      <c r="BF544" s="181">
        <f t="shared" si="25"/>
        <v>0</v>
      </c>
      <c r="BG544" s="181">
        <f t="shared" si="26"/>
        <v>0</v>
      </c>
      <c r="BH544" s="181">
        <f t="shared" si="27"/>
        <v>0</v>
      </c>
      <c r="BI544" s="181">
        <f t="shared" si="28"/>
        <v>0</v>
      </c>
      <c r="BJ544" s="18" t="s">
        <v>84</v>
      </c>
      <c r="BK544" s="181">
        <f t="shared" si="29"/>
        <v>0</v>
      </c>
      <c r="BL544" s="18" t="s">
        <v>273</v>
      </c>
      <c r="BM544" s="180" t="s">
        <v>2907</v>
      </c>
    </row>
    <row r="545" spans="1:65" s="2" customFormat="1" ht="21.75" customHeight="1">
      <c r="A545" s="33"/>
      <c r="B545" s="167"/>
      <c r="C545" s="168" t="s">
        <v>2908</v>
      </c>
      <c r="D545" s="168" t="s">
        <v>173</v>
      </c>
      <c r="E545" s="169" t="s">
        <v>2909</v>
      </c>
      <c r="F545" s="170" t="s">
        <v>2910</v>
      </c>
      <c r="G545" s="171" t="s">
        <v>1873</v>
      </c>
      <c r="H545" s="172">
        <v>627.197</v>
      </c>
      <c r="I545" s="173"/>
      <c r="J545" s="174">
        <f t="shared" si="20"/>
        <v>0</v>
      </c>
      <c r="K545" s="175"/>
      <c r="L545" s="34"/>
      <c r="M545" s="176" t="s">
        <v>1</v>
      </c>
      <c r="N545" s="177" t="s">
        <v>42</v>
      </c>
      <c r="O545" s="59"/>
      <c r="P545" s="178">
        <f t="shared" si="21"/>
        <v>0</v>
      </c>
      <c r="Q545" s="178">
        <v>5.0000000000000002E-5</v>
      </c>
      <c r="R545" s="178">
        <f t="shared" si="22"/>
        <v>3.1359850000000002E-2</v>
      </c>
      <c r="S545" s="178">
        <v>0</v>
      </c>
      <c r="T545" s="179">
        <f t="shared" si="23"/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80" t="s">
        <v>273</v>
      </c>
      <c r="AT545" s="180" t="s">
        <v>173</v>
      </c>
      <c r="AU545" s="180" t="s">
        <v>86</v>
      </c>
      <c r="AY545" s="18" t="s">
        <v>170</v>
      </c>
      <c r="BE545" s="181">
        <f t="shared" si="24"/>
        <v>0</v>
      </c>
      <c r="BF545" s="181">
        <f t="shared" si="25"/>
        <v>0</v>
      </c>
      <c r="BG545" s="181">
        <f t="shared" si="26"/>
        <v>0</v>
      </c>
      <c r="BH545" s="181">
        <f t="shared" si="27"/>
        <v>0</v>
      </c>
      <c r="BI545" s="181">
        <f t="shared" si="28"/>
        <v>0</v>
      </c>
      <c r="BJ545" s="18" t="s">
        <v>84</v>
      </c>
      <c r="BK545" s="181">
        <f t="shared" si="29"/>
        <v>0</v>
      </c>
      <c r="BL545" s="18" t="s">
        <v>273</v>
      </c>
      <c r="BM545" s="180" t="s">
        <v>2911</v>
      </c>
    </row>
    <row r="546" spans="1:65" s="13" customFormat="1" ht="10.199999999999999">
      <c r="B546" s="182"/>
      <c r="D546" s="183" t="s">
        <v>179</v>
      </c>
      <c r="E546" s="184" t="s">
        <v>1</v>
      </c>
      <c r="F546" s="185" t="s">
        <v>2825</v>
      </c>
      <c r="H546" s="184" t="s">
        <v>1</v>
      </c>
      <c r="I546" s="186"/>
      <c r="L546" s="182"/>
      <c r="M546" s="187"/>
      <c r="N546" s="188"/>
      <c r="O546" s="188"/>
      <c r="P546" s="188"/>
      <c r="Q546" s="188"/>
      <c r="R546" s="188"/>
      <c r="S546" s="188"/>
      <c r="T546" s="189"/>
      <c r="AT546" s="184" t="s">
        <v>179</v>
      </c>
      <c r="AU546" s="184" t="s">
        <v>86</v>
      </c>
      <c r="AV546" s="13" t="s">
        <v>84</v>
      </c>
      <c r="AW546" s="13" t="s">
        <v>32</v>
      </c>
      <c r="AX546" s="13" t="s">
        <v>77</v>
      </c>
      <c r="AY546" s="184" t="s">
        <v>170</v>
      </c>
    </row>
    <row r="547" spans="1:65" s="13" customFormat="1" ht="10.199999999999999">
      <c r="B547" s="182"/>
      <c r="D547" s="183" t="s">
        <v>179</v>
      </c>
      <c r="E547" s="184" t="s">
        <v>1</v>
      </c>
      <c r="F547" s="185" t="s">
        <v>2912</v>
      </c>
      <c r="H547" s="184" t="s">
        <v>1</v>
      </c>
      <c r="I547" s="186"/>
      <c r="L547" s="182"/>
      <c r="M547" s="187"/>
      <c r="N547" s="188"/>
      <c r="O547" s="188"/>
      <c r="P547" s="188"/>
      <c r="Q547" s="188"/>
      <c r="R547" s="188"/>
      <c r="S547" s="188"/>
      <c r="T547" s="189"/>
      <c r="AT547" s="184" t="s">
        <v>179</v>
      </c>
      <c r="AU547" s="184" t="s">
        <v>86</v>
      </c>
      <c r="AV547" s="13" t="s">
        <v>84</v>
      </c>
      <c r="AW547" s="13" t="s">
        <v>32</v>
      </c>
      <c r="AX547" s="13" t="s">
        <v>77</v>
      </c>
      <c r="AY547" s="184" t="s">
        <v>170</v>
      </c>
    </row>
    <row r="548" spans="1:65" s="14" customFormat="1" ht="10.199999999999999">
      <c r="B548" s="190"/>
      <c r="D548" s="183" t="s">
        <v>179</v>
      </c>
      <c r="E548" s="191" t="s">
        <v>1</v>
      </c>
      <c r="F548" s="192" t="s">
        <v>2913</v>
      </c>
      <c r="H548" s="193">
        <v>125.541</v>
      </c>
      <c r="I548" s="194"/>
      <c r="L548" s="190"/>
      <c r="M548" s="195"/>
      <c r="N548" s="196"/>
      <c r="O548" s="196"/>
      <c r="P548" s="196"/>
      <c r="Q548" s="196"/>
      <c r="R548" s="196"/>
      <c r="S548" s="196"/>
      <c r="T548" s="197"/>
      <c r="AT548" s="191" t="s">
        <v>179</v>
      </c>
      <c r="AU548" s="191" t="s">
        <v>86</v>
      </c>
      <c r="AV548" s="14" t="s">
        <v>86</v>
      </c>
      <c r="AW548" s="14" t="s">
        <v>32</v>
      </c>
      <c r="AX548" s="14" t="s">
        <v>77</v>
      </c>
      <c r="AY548" s="191" t="s">
        <v>170</v>
      </c>
    </row>
    <row r="549" spans="1:65" s="13" customFormat="1" ht="10.199999999999999">
      <c r="B549" s="182"/>
      <c r="D549" s="183" t="s">
        <v>179</v>
      </c>
      <c r="E549" s="184" t="s">
        <v>1</v>
      </c>
      <c r="F549" s="185" t="s">
        <v>2914</v>
      </c>
      <c r="H549" s="184" t="s">
        <v>1</v>
      </c>
      <c r="I549" s="186"/>
      <c r="L549" s="182"/>
      <c r="M549" s="187"/>
      <c r="N549" s="188"/>
      <c r="O549" s="188"/>
      <c r="P549" s="188"/>
      <c r="Q549" s="188"/>
      <c r="R549" s="188"/>
      <c r="S549" s="188"/>
      <c r="T549" s="189"/>
      <c r="AT549" s="184" t="s">
        <v>179</v>
      </c>
      <c r="AU549" s="184" t="s">
        <v>86</v>
      </c>
      <c r="AV549" s="13" t="s">
        <v>84</v>
      </c>
      <c r="AW549" s="13" t="s">
        <v>32</v>
      </c>
      <c r="AX549" s="13" t="s">
        <v>77</v>
      </c>
      <c r="AY549" s="184" t="s">
        <v>170</v>
      </c>
    </row>
    <row r="550" spans="1:65" s="14" customFormat="1" ht="10.199999999999999">
      <c r="B550" s="190"/>
      <c r="D550" s="183" t="s">
        <v>179</v>
      </c>
      <c r="E550" s="191" t="s">
        <v>1</v>
      </c>
      <c r="F550" s="192" t="s">
        <v>2915</v>
      </c>
      <c r="H550" s="193">
        <v>166.4</v>
      </c>
      <c r="I550" s="194"/>
      <c r="L550" s="190"/>
      <c r="M550" s="195"/>
      <c r="N550" s="196"/>
      <c r="O550" s="196"/>
      <c r="P550" s="196"/>
      <c r="Q550" s="196"/>
      <c r="R550" s="196"/>
      <c r="S550" s="196"/>
      <c r="T550" s="197"/>
      <c r="AT550" s="191" t="s">
        <v>179</v>
      </c>
      <c r="AU550" s="191" t="s">
        <v>86</v>
      </c>
      <c r="AV550" s="14" t="s">
        <v>86</v>
      </c>
      <c r="AW550" s="14" t="s">
        <v>32</v>
      </c>
      <c r="AX550" s="14" t="s">
        <v>77</v>
      </c>
      <c r="AY550" s="191" t="s">
        <v>170</v>
      </c>
    </row>
    <row r="551" spans="1:65" s="13" customFormat="1" ht="10.199999999999999">
      <c r="B551" s="182"/>
      <c r="D551" s="183" t="s">
        <v>179</v>
      </c>
      <c r="E551" s="184" t="s">
        <v>1</v>
      </c>
      <c r="F551" s="185" t="s">
        <v>2916</v>
      </c>
      <c r="H551" s="184" t="s">
        <v>1</v>
      </c>
      <c r="I551" s="186"/>
      <c r="L551" s="182"/>
      <c r="M551" s="187"/>
      <c r="N551" s="188"/>
      <c r="O551" s="188"/>
      <c r="P551" s="188"/>
      <c r="Q551" s="188"/>
      <c r="R551" s="188"/>
      <c r="S551" s="188"/>
      <c r="T551" s="189"/>
      <c r="AT551" s="184" t="s">
        <v>179</v>
      </c>
      <c r="AU551" s="184" t="s">
        <v>86</v>
      </c>
      <c r="AV551" s="13" t="s">
        <v>84</v>
      </c>
      <c r="AW551" s="13" t="s">
        <v>32</v>
      </c>
      <c r="AX551" s="13" t="s">
        <v>77</v>
      </c>
      <c r="AY551" s="184" t="s">
        <v>170</v>
      </c>
    </row>
    <row r="552" spans="1:65" s="14" customFormat="1" ht="10.199999999999999">
      <c r="B552" s="190"/>
      <c r="D552" s="183" t="s">
        <v>179</v>
      </c>
      <c r="E552" s="191" t="s">
        <v>1</v>
      </c>
      <c r="F552" s="192" t="s">
        <v>2917</v>
      </c>
      <c r="H552" s="193">
        <v>335.25599999999997</v>
      </c>
      <c r="I552" s="194"/>
      <c r="L552" s="190"/>
      <c r="M552" s="195"/>
      <c r="N552" s="196"/>
      <c r="O552" s="196"/>
      <c r="P552" s="196"/>
      <c r="Q552" s="196"/>
      <c r="R552" s="196"/>
      <c r="S552" s="196"/>
      <c r="T552" s="197"/>
      <c r="AT552" s="191" t="s">
        <v>179</v>
      </c>
      <c r="AU552" s="191" t="s">
        <v>86</v>
      </c>
      <c r="AV552" s="14" t="s">
        <v>86</v>
      </c>
      <c r="AW552" s="14" t="s">
        <v>32</v>
      </c>
      <c r="AX552" s="14" t="s">
        <v>77</v>
      </c>
      <c r="AY552" s="191" t="s">
        <v>170</v>
      </c>
    </row>
    <row r="553" spans="1:65" s="15" customFormat="1" ht="10.199999999999999">
      <c r="B553" s="198"/>
      <c r="D553" s="183" t="s">
        <v>179</v>
      </c>
      <c r="E553" s="199" t="s">
        <v>1</v>
      </c>
      <c r="F553" s="200" t="s">
        <v>198</v>
      </c>
      <c r="H553" s="201">
        <v>627.197</v>
      </c>
      <c r="I553" s="202"/>
      <c r="L553" s="198"/>
      <c r="M553" s="203"/>
      <c r="N553" s="204"/>
      <c r="O553" s="204"/>
      <c r="P553" s="204"/>
      <c r="Q553" s="204"/>
      <c r="R553" s="204"/>
      <c r="S553" s="204"/>
      <c r="T553" s="205"/>
      <c r="AT553" s="199" t="s">
        <v>179</v>
      </c>
      <c r="AU553" s="199" t="s">
        <v>86</v>
      </c>
      <c r="AV553" s="15" t="s">
        <v>177</v>
      </c>
      <c r="AW553" s="15" t="s">
        <v>32</v>
      </c>
      <c r="AX553" s="15" t="s">
        <v>84</v>
      </c>
      <c r="AY553" s="199" t="s">
        <v>170</v>
      </c>
    </row>
    <row r="554" spans="1:65" s="2" customFormat="1" ht="21.75" customHeight="1">
      <c r="A554" s="33"/>
      <c r="B554" s="167"/>
      <c r="C554" s="206" t="s">
        <v>2918</v>
      </c>
      <c r="D554" s="206" t="s">
        <v>199</v>
      </c>
      <c r="E554" s="207" t="s">
        <v>2919</v>
      </c>
      <c r="F554" s="208" t="s">
        <v>2920</v>
      </c>
      <c r="G554" s="209" t="s">
        <v>190</v>
      </c>
      <c r="H554" s="210">
        <v>0.13600000000000001</v>
      </c>
      <c r="I554" s="211"/>
      <c r="J554" s="212">
        <f>ROUND(I554*H554,2)</f>
        <v>0</v>
      </c>
      <c r="K554" s="213"/>
      <c r="L554" s="214"/>
      <c r="M554" s="215" t="s">
        <v>1</v>
      </c>
      <c r="N554" s="216" t="s">
        <v>42</v>
      </c>
      <c r="O554" s="59"/>
      <c r="P554" s="178">
        <f>O554*H554</f>
        <v>0</v>
      </c>
      <c r="Q554" s="178">
        <v>1</v>
      </c>
      <c r="R554" s="178">
        <f>Q554*H554</f>
        <v>0.13600000000000001</v>
      </c>
      <c r="S554" s="178">
        <v>0</v>
      </c>
      <c r="T554" s="179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80" t="s">
        <v>355</v>
      </c>
      <c r="AT554" s="180" t="s">
        <v>199</v>
      </c>
      <c r="AU554" s="180" t="s">
        <v>86</v>
      </c>
      <c r="AY554" s="18" t="s">
        <v>170</v>
      </c>
      <c r="BE554" s="181">
        <f>IF(N554="základní",J554,0)</f>
        <v>0</v>
      </c>
      <c r="BF554" s="181">
        <f>IF(N554="snížená",J554,0)</f>
        <v>0</v>
      </c>
      <c r="BG554" s="181">
        <f>IF(N554="zákl. přenesená",J554,0)</f>
        <v>0</v>
      </c>
      <c r="BH554" s="181">
        <f>IF(N554="sníž. přenesená",J554,0)</f>
        <v>0</v>
      </c>
      <c r="BI554" s="181">
        <f>IF(N554="nulová",J554,0)</f>
        <v>0</v>
      </c>
      <c r="BJ554" s="18" t="s">
        <v>84</v>
      </c>
      <c r="BK554" s="181">
        <f>ROUND(I554*H554,2)</f>
        <v>0</v>
      </c>
      <c r="BL554" s="18" t="s">
        <v>273</v>
      </c>
      <c r="BM554" s="180" t="s">
        <v>2921</v>
      </c>
    </row>
    <row r="555" spans="1:65" s="14" customFormat="1" ht="10.199999999999999">
      <c r="B555" s="190"/>
      <c r="D555" s="183" t="s">
        <v>179</v>
      </c>
      <c r="E555" s="191" t="s">
        <v>1</v>
      </c>
      <c r="F555" s="192" t="s">
        <v>2922</v>
      </c>
      <c r="H555" s="193">
        <v>0.13600000000000001</v>
      </c>
      <c r="I555" s="194"/>
      <c r="L555" s="190"/>
      <c r="M555" s="195"/>
      <c r="N555" s="196"/>
      <c r="O555" s="196"/>
      <c r="P555" s="196"/>
      <c r="Q555" s="196"/>
      <c r="R555" s="196"/>
      <c r="S555" s="196"/>
      <c r="T555" s="197"/>
      <c r="AT555" s="191" t="s">
        <v>179</v>
      </c>
      <c r="AU555" s="191" t="s">
        <v>86</v>
      </c>
      <c r="AV555" s="14" t="s">
        <v>86</v>
      </c>
      <c r="AW555" s="14" t="s">
        <v>32</v>
      </c>
      <c r="AX555" s="14" t="s">
        <v>84</v>
      </c>
      <c r="AY555" s="191" t="s">
        <v>170</v>
      </c>
    </row>
    <row r="556" spans="1:65" s="2" customFormat="1" ht="16.5" customHeight="1">
      <c r="A556" s="33"/>
      <c r="B556" s="167"/>
      <c r="C556" s="206" t="s">
        <v>2923</v>
      </c>
      <c r="D556" s="206" t="s">
        <v>199</v>
      </c>
      <c r="E556" s="207" t="s">
        <v>2924</v>
      </c>
      <c r="F556" s="208" t="s">
        <v>2925</v>
      </c>
      <c r="G556" s="209" t="s">
        <v>190</v>
      </c>
      <c r="H556" s="210">
        <v>0.18</v>
      </c>
      <c r="I556" s="211"/>
      <c r="J556" s="212">
        <f>ROUND(I556*H556,2)</f>
        <v>0</v>
      </c>
      <c r="K556" s="213"/>
      <c r="L556" s="214"/>
      <c r="M556" s="215" t="s">
        <v>1</v>
      </c>
      <c r="N556" s="216" t="s">
        <v>42</v>
      </c>
      <c r="O556" s="59"/>
      <c r="P556" s="178">
        <f>O556*H556</f>
        <v>0</v>
      </c>
      <c r="Q556" s="178">
        <v>1</v>
      </c>
      <c r="R556" s="178">
        <f>Q556*H556</f>
        <v>0.18</v>
      </c>
      <c r="S556" s="178">
        <v>0</v>
      </c>
      <c r="T556" s="179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80" t="s">
        <v>355</v>
      </c>
      <c r="AT556" s="180" t="s">
        <v>199</v>
      </c>
      <c r="AU556" s="180" t="s">
        <v>86</v>
      </c>
      <c r="AY556" s="18" t="s">
        <v>170</v>
      </c>
      <c r="BE556" s="181">
        <f>IF(N556="základní",J556,0)</f>
        <v>0</v>
      </c>
      <c r="BF556" s="181">
        <f>IF(N556="snížená",J556,0)</f>
        <v>0</v>
      </c>
      <c r="BG556" s="181">
        <f>IF(N556="zákl. přenesená",J556,0)</f>
        <v>0</v>
      </c>
      <c r="BH556" s="181">
        <f>IF(N556="sníž. přenesená",J556,0)</f>
        <v>0</v>
      </c>
      <c r="BI556" s="181">
        <f>IF(N556="nulová",J556,0)</f>
        <v>0</v>
      </c>
      <c r="BJ556" s="18" t="s">
        <v>84</v>
      </c>
      <c r="BK556" s="181">
        <f>ROUND(I556*H556,2)</f>
        <v>0</v>
      </c>
      <c r="BL556" s="18" t="s">
        <v>273</v>
      </c>
      <c r="BM556" s="180" t="s">
        <v>2926</v>
      </c>
    </row>
    <row r="557" spans="1:65" s="14" customFormat="1" ht="10.199999999999999">
      <c r="B557" s="190"/>
      <c r="D557" s="183" t="s">
        <v>179</v>
      </c>
      <c r="E557" s="191" t="s">
        <v>1</v>
      </c>
      <c r="F557" s="192" t="s">
        <v>2927</v>
      </c>
      <c r="H557" s="193">
        <v>0.18</v>
      </c>
      <c r="I557" s="194"/>
      <c r="L557" s="190"/>
      <c r="M557" s="195"/>
      <c r="N557" s="196"/>
      <c r="O557" s="196"/>
      <c r="P557" s="196"/>
      <c r="Q557" s="196"/>
      <c r="R557" s="196"/>
      <c r="S557" s="196"/>
      <c r="T557" s="197"/>
      <c r="AT557" s="191" t="s">
        <v>179</v>
      </c>
      <c r="AU557" s="191" t="s">
        <v>86</v>
      </c>
      <c r="AV557" s="14" t="s">
        <v>86</v>
      </c>
      <c r="AW557" s="14" t="s">
        <v>32</v>
      </c>
      <c r="AX557" s="14" t="s">
        <v>84</v>
      </c>
      <c r="AY557" s="191" t="s">
        <v>170</v>
      </c>
    </row>
    <row r="558" spans="1:65" s="2" customFormat="1" ht="16.5" customHeight="1">
      <c r="A558" s="33"/>
      <c r="B558" s="167"/>
      <c r="C558" s="206" t="s">
        <v>2928</v>
      </c>
      <c r="D558" s="206" t="s">
        <v>199</v>
      </c>
      <c r="E558" s="207" t="s">
        <v>2929</v>
      </c>
      <c r="F558" s="208" t="s">
        <v>2930</v>
      </c>
      <c r="G558" s="209" t="s">
        <v>190</v>
      </c>
      <c r="H558" s="210">
        <v>0.36299999999999999</v>
      </c>
      <c r="I558" s="211"/>
      <c r="J558" s="212">
        <f>ROUND(I558*H558,2)</f>
        <v>0</v>
      </c>
      <c r="K558" s="213"/>
      <c r="L558" s="214"/>
      <c r="M558" s="215" t="s">
        <v>1</v>
      </c>
      <c r="N558" s="216" t="s">
        <v>42</v>
      </c>
      <c r="O558" s="59"/>
      <c r="P558" s="178">
        <f>O558*H558</f>
        <v>0</v>
      </c>
      <c r="Q558" s="178">
        <v>1</v>
      </c>
      <c r="R558" s="178">
        <f>Q558*H558</f>
        <v>0.36299999999999999</v>
      </c>
      <c r="S558" s="178">
        <v>0</v>
      </c>
      <c r="T558" s="179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80" t="s">
        <v>355</v>
      </c>
      <c r="AT558" s="180" t="s">
        <v>199</v>
      </c>
      <c r="AU558" s="180" t="s">
        <v>86</v>
      </c>
      <c r="AY558" s="18" t="s">
        <v>170</v>
      </c>
      <c r="BE558" s="181">
        <f>IF(N558="základní",J558,0)</f>
        <v>0</v>
      </c>
      <c r="BF558" s="181">
        <f>IF(N558="snížená",J558,0)</f>
        <v>0</v>
      </c>
      <c r="BG558" s="181">
        <f>IF(N558="zákl. přenesená",J558,0)</f>
        <v>0</v>
      </c>
      <c r="BH558" s="181">
        <f>IF(N558="sníž. přenesená",J558,0)</f>
        <v>0</v>
      </c>
      <c r="BI558" s="181">
        <f>IF(N558="nulová",J558,0)</f>
        <v>0</v>
      </c>
      <c r="BJ558" s="18" t="s">
        <v>84</v>
      </c>
      <c r="BK558" s="181">
        <f>ROUND(I558*H558,2)</f>
        <v>0</v>
      </c>
      <c r="BL558" s="18" t="s">
        <v>273</v>
      </c>
      <c r="BM558" s="180" t="s">
        <v>2931</v>
      </c>
    </row>
    <row r="559" spans="1:65" s="14" customFormat="1" ht="10.199999999999999">
      <c r="B559" s="190"/>
      <c r="D559" s="183" t="s">
        <v>179</v>
      </c>
      <c r="E559" s="191" t="s">
        <v>1</v>
      </c>
      <c r="F559" s="192" t="s">
        <v>2932</v>
      </c>
      <c r="H559" s="193">
        <v>0.36299999999999999</v>
      </c>
      <c r="I559" s="194"/>
      <c r="L559" s="190"/>
      <c r="M559" s="195"/>
      <c r="N559" s="196"/>
      <c r="O559" s="196"/>
      <c r="P559" s="196"/>
      <c r="Q559" s="196"/>
      <c r="R559" s="196"/>
      <c r="S559" s="196"/>
      <c r="T559" s="197"/>
      <c r="AT559" s="191" t="s">
        <v>179</v>
      </c>
      <c r="AU559" s="191" t="s">
        <v>86</v>
      </c>
      <c r="AV559" s="14" t="s">
        <v>86</v>
      </c>
      <c r="AW559" s="14" t="s">
        <v>32</v>
      </c>
      <c r="AX559" s="14" t="s">
        <v>84</v>
      </c>
      <c r="AY559" s="191" t="s">
        <v>170</v>
      </c>
    </row>
    <row r="560" spans="1:65" s="2" customFormat="1" ht="33" customHeight="1">
      <c r="A560" s="33"/>
      <c r="B560" s="167"/>
      <c r="C560" s="168" t="s">
        <v>2933</v>
      </c>
      <c r="D560" s="168" t="s">
        <v>173</v>
      </c>
      <c r="E560" s="169" t="s">
        <v>2934</v>
      </c>
      <c r="F560" s="170" t="s">
        <v>2935</v>
      </c>
      <c r="G560" s="171" t="s">
        <v>297</v>
      </c>
      <c r="H560" s="172">
        <v>1</v>
      </c>
      <c r="I560" s="173"/>
      <c r="J560" s="174">
        <f>ROUND(I560*H560,2)</f>
        <v>0</v>
      </c>
      <c r="K560" s="175"/>
      <c r="L560" s="34"/>
      <c r="M560" s="176" t="s">
        <v>1</v>
      </c>
      <c r="N560" s="177" t="s">
        <v>42</v>
      </c>
      <c r="O560" s="59"/>
      <c r="P560" s="178">
        <f>O560*H560</f>
        <v>0</v>
      </c>
      <c r="Q560" s="178">
        <v>5.0000000000000002E-5</v>
      </c>
      <c r="R560" s="178">
        <f>Q560*H560</f>
        <v>5.0000000000000002E-5</v>
      </c>
      <c r="S560" s="178">
        <v>0</v>
      </c>
      <c r="T560" s="179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80" t="s">
        <v>273</v>
      </c>
      <c r="AT560" s="180" t="s">
        <v>173</v>
      </c>
      <c r="AU560" s="180" t="s">
        <v>86</v>
      </c>
      <c r="AY560" s="18" t="s">
        <v>170</v>
      </c>
      <c r="BE560" s="181">
        <f>IF(N560="základní",J560,0)</f>
        <v>0</v>
      </c>
      <c r="BF560" s="181">
        <f>IF(N560="snížená",J560,0)</f>
        <v>0</v>
      </c>
      <c r="BG560" s="181">
        <f>IF(N560="zákl. přenesená",J560,0)</f>
        <v>0</v>
      </c>
      <c r="BH560" s="181">
        <f>IF(N560="sníž. přenesená",J560,0)</f>
        <v>0</v>
      </c>
      <c r="BI560" s="181">
        <f>IF(N560="nulová",J560,0)</f>
        <v>0</v>
      </c>
      <c r="BJ560" s="18" t="s">
        <v>84</v>
      </c>
      <c r="BK560" s="181">
        <f>ROUND(I560*H560,2)</f>
        <v>0</v>
      </c>
      <c r="BL560" s="18" t="s">
        <v>273</v>
      </c>
      <c r="BM560" s="180" t="s">
        <v>2936</v>
      </c>
    </row>
    <row r="561" spans="1:65" s="2" customFormat="1" ht="21.75" customHeight="1">
      <c r="A561" s="33"/>
      <c r="B561" s="167"/>
      <c r="C561" s="168" t="s">
        <v>2937</v>
      </c>
      <c r="D561" s="168" t="s">
        <v>173</v>
      </c>
      <c r="E561" s="169" t="s">
        <v>2938</v>
      </c>
      <c r="F561" s="170" t="s">
        <v>2939</v>
      </c>
      <c r="G561" s="171" t="s">
        <v>184</v>
      </c>
      <c r="H561" s="172">
        <v>9.8000000000000007</v>
      </c>
      <c r="I561" s="173"/>
      <c r="J561" s="174">
        <f>ROUND(I561*H561,2)</f>
        <v>0</v>
      </c>
      <c r="K561" s="175"/>
      <c r="L561" s="34"/>
      <c r="M561" s="176" t="s">
        <v>1</v>
      </c>
      <c r="N561" s="177" t="s">
        <v>42</v>
      </c>
      <c r="O561" s="59"/>
      <c r="P561" s="178">
        <f>O561*H561</f>
        <v>0</v>
      </c>
      <c r="Q561" s="178">
        <v>5.0000000000000002E-5</v>
      </c>
      <c r="R561" s="178">
        <f>Q561*H561</f>
        <v>4.9000000000000009E-4</v>
      </c>
      <c r="S561" s="178">
        <v>0</v>
      </c>
      <c r="T561" s="179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80" t="s">
        <v>273</v>
      </c>
      <c r="AT561" s="180" t="s">
        <v>173</v>
      </c>
      <c r="AU561" s="180" t="s">
        <v>86</v>
      </c>
      <c r="AY561" s="18" t="s">
        <v>170</v>
      </c>
      <c r="BE561" s="181">
        <f>IF(N561="základní",J561,0)</f>
        <v>0</v>
      </c>
      <c r="BF561" s="181">
        <f>IF(N561="snížená",J561,0)</f>
        <v>0</v>
      </c>
      <c r="BG561" s="181">
        <f>IF(N561="zákl. přenesená",J561,0)</f>
        <v>0</v>
      </c>
      <c r="BH561" s="181">
        <f>IF(N561="sníž. přenesená",J561,0)</f>
        <v>0</v>
      </c>
      <c r="BI561" s="181">
        <f>IF(N561="nulová",J561,0)</f>
        <v>0</v>
      </c>
      <c r="BJ561" s="18" t="s">
        <v>84</v>
      </c>
      <c r="BK561" s="181">
        <f>ROUND(I561*H561,2)</f>
        <v>0</v>
      </c>
      <c r="BL561" s="18" t="s">
        <v>273</v>
      </c>
      <c r="BM561" s="180" t="s">
        <v>2940</v>
      </c>
    </row>
    <row r="562" spans="1:65" s="14" customFormat="1" ht="10.199999999999999">
      <c r="B562" s="190"/>
      <c r="D562" s="183" t="s">
        <v>179</v>
      </c>
      <c r="E562" s="191" t="s">
        <v>1</v>
      </c>
      <c r="F562" s="192" t="s">
        <v>2941</v>
      </c>
      <c r="H562" s="193">
        <v>9.8000000000000007</v>
      </c>
      <c r="I562" s="194"/>
      <c r="L562" s="190"/>
      <c r="M562" s="195"/>
      <c r="N562" s="196"/>
      <c r="O562" s="196"/>
      <c r="P562" s="196"/>
      <c r="Q562" s="196"/>
      <c r="R562" s="196"/>
      <c r="S562" s="196"/>
      <c r="T562" s="197"/>
      <c r="AT562" s="191" t="s">
        <v>179</v>
      </c>
      <c r="AU562" s="191" t="s">
        <v>86</v>
      </c>
      <c r="AV562" s="14" t="s">
        <v>86</v>
      </c>
      <c r="AW562" s="14" t="s">
        <v>32</v>
      </c>
      <c r="AX562" s="14" t="s">
        <v>84</v>
      </c>
      <c r="AY562" s="191" t="s">
        <v>170</v>
      </c>
    </row>
    <row r="563" spans="1:65" s="2" customFormat="1" ht="21.75" customHeight="1">
      <c r="A563" s="33"/>
      <c r="B563" s="167"/>
      <c r="C563" s="168" t="s">
        <v>2942</v>
      </c>
      <c r="D563" s="168" t="s">
        <v>173</v>
      </c>
      <c r="E563" s="169" t="s">
        <v>708</v>
      </c>
      <c r="F563" s="170" t="s">
        <v>709</v>
      </c>
      <c r="G563" s="171" t="s">
        <v>190</v>
      </c>
      <c r="H563" s="172">
        <v>1.6379999999999999</v>
      </c>
      <c r="I563" s="173"/>
      <c r="J563" s="174">
        <f>ROUND(I563*H563,2)</f>
        <v>0</v>
      </c>
      <c r="K563" s="175"/>
      <c r="L563" s="34"/>
      <c r="M563" s="176" t="s">
        <v>1</v>
      </c>
      <c r="N563" s="177" t="s">
        <v>42</v>
      </c>
      <c r="O563" s="59"/>
      <c r="P563" s="178">
        <f>O563*H563</f>
        <v>0</v>
      </c>
      <c r="Q563" s="178">
        <v>0</v>
      </c>
      <c r="R563" s="178">
        <f>Q563*H563</f>
        <v>0</v>
      </c>
      <c r="S563" s="178">
        <v>0</v>
      </c>
      <c r="T563" s="179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80" t="s">
        <v>273</v>
      </c>
      <c r="AT563" s="180" t="s">
        <v>173</v>
      </c>
      <c r="AU563" s="180" t="s">
        <v>86</v>
      </c>
      <c r="AY563" s="18" t="s">
        <v>170</v>
      </c>
      <c r="BE563" s="181">
        <f>IF(N563="základní",J563,0)</f>
        <v>0</v>
      </c>
      <c r="BF563" s="181">
        <f>IF(N563="snížená",J563,0)</f>
        <v>0</v>
      </c>
      <c r="BG563" s="181">
        <f>IF(N563="zákl. přenesená",J563,0)</f>
        <v>0</v>
      </c>
      <c r="BH563" s="181">
        <f>IF(N563="sníž. přenesená",J563,0)</f>
        <v>0</v>
      </c>
      <c r="BI563" s="181">
        <f>IF(N563="nulová",J563,0)</f>
        <v>0</v>
      </c>
      <c r="BJ563" s="18" t="s">
        <v>84</v>
      </c>
      <c r="BK563" s="181">
        <f>ROUND(I563*H563,2)</f>
        <v>0</v>
      </c>
      <c r="BL563" s="18" t="s">
        <v>273</v>
      </c>
      <c r="BM563" s="180" t="s">
        <v>2943</v>
      </c>
    </row>
    <row r="564" spans="1:65" s="12" customFormat="1" ht="22.8" customHeight="1">
      <c r="B564" s="154"/>
      <c r="D564" s="155" t="s">
        <v>76</v>
      </c>
      <c r="E564" s="165" t="s">
        <v>711</v>
      </c>
      <c r="F564" s="165" t="s">
        <v>712</v>
      </c>
      <c r="I564" s="157"/>
      <c r="J564" s="166">
        <f>BK564</f>
        <v>0</v>
      </c>
      <c r="L564" s="154"/>
      <c r="M564" s="159"/>
      <c r="N564" s="160"/>
      <c r="O564" s="160"/>
      <c r="P564" s="161">
        <f>SUM(P565:P596)</f>
        <v>0</v>
      </c>
      <c r="Q564" s="160"/>
      <c r="R564" s="161">
        <f>SUM(R565:R596)</f>
        <v>2.9782118799999999</v>
      </c>
      <c r="S564" s="160"/>
      <c r="T564" s="162">
        <f>SUM(T565:T596)</f>
        <v>0</v>
      </c>
      <c r="AR564" s="155" t="s">
        <v>86</v>
      </c>
      <c r="AT564" s="163" t="s">
        <v>76</v>
      </c>
      <c r="AU564" s="163" t="s">
        <v>84</v>
      </c>
      <c r="AY564" s="155" t="s">
        <v>170</v>
      </c>
      <c r="BK564" s="164">
        <f>SUM(BK565:BK596)</f>
        <v>0</v>
      </c>
    </row>
    <row r="565" spans="1:65" s="2" customFormat="1" ht="16.5" customHeight="1">
      <c r="A565" s="33"/>
      <c r="B565" s="167"/>
      <c r="C565" s="168" t="s">
        <v>2944</v>
      </c>
      <c r="D565" s="168" t="s">
        <v>173</v>
      </c>
      <c r="E565" s="169" t="s">
        <v>720</v>
      </c>
      <c r="F565" s="170" t="s">
        <v>721</v>
      </c>
      <c r="G565" s="171" t="s">
        <v>184</v>
      </c>
      <c r="H565" s="172">
        <v>85.3</v>
      </c>
      <c r="I565" s="173"/>
      <c r="J565" s="174">
        <f>ROUND(I565*H565,2)</f>
        <v>0</v>
      </c>
      <c r="K565" s="175"/>
      <c r="L565" s="34"/>
      <c r="M565" s="176" t="s">
        <v>1</v>
      </c>
      <c r="N565" s="177" t="s">
        <v>42</v>
      </c>
      <c r="O565" s="59"/>
      <c r="P565" s="178">
        <f>O565*H565</f>
        <v>0</v>
      </c>
      <c r="Q565" s="178">
        <v>2.9999999999999997E-4</v>
      </c>
      <c r="R565" s="178">
        <f>Q565*H565</f>
        <v>2.5589999999999998E-2</v>
      </c>
      <c r="S565" s="178">
        <v>0</v>
      </c>
      <c r="T565" s="179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80" t="s">
        <v>273</v>
      </c>
      <c r="AT565" s="180" t="s">
        <v>173</v>
      </c>
      <c r="AU565" s="180" t="s">
        <v>86</v>
      </c>
      <c r="AY565" s="18" t="s">
        <v>170</v>
      </c>
      <c r="BE565" s="181">
        <f>IF(N565="základní",J565,0)</f>
        <v>0</v>
      </c>
      <c r="BF565" s="181">
        <f>IF(N565="snížená",J565,0)</f>
        <v>0</v>
      </c>
      <c r="BG565" s="181">
        <f>IF(N565="zákl. přenesená",J565,0)</f>
        <v>0</v>
      </c>
      <c r="BH565" s="181">
        <f>IF(N565="sníž. přenesená",J565,0)</f>
        <v>0</v>
      </c>
      <c r="BI565" s="181">
        <f>IF(N565="nulová",J565,0)</f>
        <v>0</v>
      </c>
      <c r="BJ565" s="18" t="s">
        <v>84</v>
      </c>
      <c r="BK565" s="181">
        <f>ROUND(I565*H565,2)</f>
        <v>0</v>
      </c>
      <c r="BL565" s="18" t="s">
        <v>273</v>
      </c>
      <c r="BM565" s="180" t="s">
        <v>2945</v>
      </c>
    </row>
    <row r="566" spans="1:65" s="14" customFormat="1" ht="10.199999999999999">
      <c r="B566" s="190"/>
      <c r="D566" s="183" t="s">
        <v>179</v>
      </c>
      <c r="E566" s="191" t="s">
        <v>1</v>
      </c>
      <c r="F566" s="192" t="s">
        <v>2707</v>
      </c>
      <c r="H566" s="193">
        <v>85.3</v>
      </c>
      <c r="I566" s="194"/>
      <c r="L566" s="190"/>
      <c r="M566" s="195"/>
      <c r="N566" s="196"/>
      <c r="O566" s="196"/>
      <c r="P566" s="196"/>
      <c r="Q566" s="196"/>
      <c r="R566" s="196"/>
      <c r="S566" s="196"/>
      <c r="T566" s="197"/>
      <c r="AT566" s="191" t="s">
        <v>179</v>
      </c>
      <c r="AU566" s="191" t="s">
        <v>86</v>
      </c>
      <c r="AV566" s="14" t="s">
        <v>86</v>
      </c>
      <c r="AW566" s="14" t="s">
        <v>32</v>
      </c>
      <c r="AX566" s="14" t="s">
        <v>84</v>
      </c>
      <c r="AY566" s="191" t="s">
        <v>170</v>
      </c>
    </row>
    <row r="567" spans="1:65" s="2" customFormat="1" ht="21.75" customHeight="1">
      <c r="A567" s="33"/>
      <c r="B567" s="167"/>
      <c r="C567" s="168" t="s">
        <v>2946</v>
      </c>
      <c r="D567" s="168" t="s">
        <v>173</v>
      </c>
      <c r="E567" s="169" t="s">
        <v>728</v>
      </c>
      <c r="F567" s="170" t="s">
        <v>729</v>
      </c>
      <c r="G567" s="171" t="s">
        <v>244</v>
      </c>
      <c r="H567" s="172">
        <v>23</v>
      </c>
      <c r="I567" s="173"/>
      <c r="J567" s="174">
        <f>ROUND(I567*H567,2)</f>
        <v>0</v>
      </c>
      <c r="K567" s="175"/>
      <c r="L567" s="34"/>
      <c r="M567" s="176" t="s">
        <v>1</v>
      </c>
      <c r="N567" s="177" t="s">
        <v>42</v>
      </c>
      <c r="O567" s="59"/>
      <c r="P567" s="178">
        <f>O567*H567</f>
        <v>0</v>
      </c>
      <c r="Q567" s="178">
        <v>1.5299999999999999E-3</v>
      </c>
      <c r="R567" s="178">
        <f>Q567*H567</f>
        <v>3.5189999999999999E-2</v>
      </c>
      <c r="S567" s="178">
        <v>0</v>
      </c>
      <c r="T567" s="179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80" t="s">
        <v>273</v>
      </c>
      <c r="AT567" s="180" t="s">
        <v>173</v>
      </c>
      <c r="AU567" s="180" t="s">
        <v>86</v>
      </c>
      <c r="AY567" s="18" t="s">
        <v>170</v>
      </c>
      <c r="BE567" s="181">
        <f>IF(N567="základní",J567,0)</f>
        <v>0</v>
      </c>
      <c r="BF567" s="181">
        <f>IF(N567="snížená",J567,0)</f>
        <v>0</v>
      </c>
      <c r="BG567" s="181">
        <f>IF(N567="zákl. přenesená",J567,0)</f>
        <v>0</v>
      </c>
      <c r="BH567" s="181">
        <f>IF(N567="sníž. přenesená",J567,0)</f>
        <v>0</v>
      </c>
      <c r="BI567" s="181">
        <f>IF(N567="nulová",J567,0)</f>
        <v>0</v>
      </c>
      <c r="BJ567" s="18" t="s">
        <v>84</v>
      </c>
      <c r="BK567" s="181">
        <f>ROUND(I567*H567,2)</f>
        <v>0</v>
      </c>
      <c r="BL567" s="18" t="s">
        <v>273</v>
      </c>
      <c r="BM567" s="180" t="s">
        <v>2947</v>
      </c>
    </row>
    <row r="568" spans="1:65" s="14" customFormat="1" ht="10.199999999999999">
      <c r="B568" s="190"/>
      <c r="D568" s="183" t="s">
        <v>179</v>
      </c>
      <c r="E568" s="191" t="s">
        <v>1</v>
      </c>
      <c r="F568" s="192" t="s">
        <v>731</v>
      </c>
      <c r="H568" s="193">
        <v>23</v>
      </c>
      <c r="I568" s="194"/>
      <c r="L568" s="190"/>
      <c r="M568" s="195"/>
      <c r="N568" s="196"/>
      <c r="O568" s="196"/>
      <c r="P568" s="196"/>
      <c r="Q568" s="196"/>
      <c r="R568" s="196"/>
      <c r="S568" s="196"/>
      <c r="T568" s="197"/>
      <c r="AT568" s="191" t="s">
        <v>179</v>
      </c>
      <c r="AU568" s="191" t="s">
        <v>86</v>
      </c>
      <c r="AV568" s="14" t="s">
        <v>86</v>
      </c>
      <c r="AW568" s="14" t="s">
        <v>32</v>
      </c>
      <c r="AX568" s="14" t="s">
        <v>84</v>
      </c>
      <c r="AY568" s="191" t="s">
        <v>170</v>
      </c>
    </row>
    <row r="569" spans="1:65" s="2" customFormat="1" ht="16.5" customHeight="1">
      <c r="A569" s="33"/>
      <c r="B569" s="167"/>
      <c r="C569" s="206" t="s">
        <v>2948</v>
      </c>
      <c r="D569" s="206" t="s">
        <v>199</v>
      </c>
      <c r="E569" s="207" t="s">
        <v>733</v>
      </c>
      <c r="F569" s="208" t="s">
        <v>734</v>
      </c>
      <c r="G569" s="209" t="s">
        <v>184</v>
      </c>
      <c r="H569" s="210">
        <v>8.3490000000000002</v>
      </c>
      <c r="I569" s="211"/>
      <c r="J569" s="212">
        <f>ROUND(I569*H569,2)</f>
        <v>0</v>
      </c>
      <c r="K569" s="213"/>
      <c r="L569" s="214"/>
      <c r="M569" s="215" t="s">
        <v>1</v>
      </c>
      <c r="N569" s="216" t="s">
        <v>42</v>
      </c>
      <c r="O569" s="59"/>
      <c r="P569" s="178">
        <f>O569*H569</f>
        <v>0</v>
      </c>
      <c r="Q569" s="178">
        <v>4.0000000000000001E-3</v>
      </c>
      <c r="R569" s="178">
        <f>Q569*H569</f>
        <v>3.3396000000000002E-2</v>
      </c>
      <c r="S569" s="178">
        <v>0</v>
      </c>
      <c r="T569" s="179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80" t="s">
        <v>355</v>
      </c>
      <c r="AT569" s="180" t="s">
        <v>199</v>
      </c>
      <c r="AU569" s="180" t="s">
        <v>86</v>
      </c>
      <c r="AY569" s="18" t="s">
        <v>170</v>
      </c>
      <c r="BE569" s="181">
        <f>IF(N569="základní",J569,0)</f>
        <v>0</v>
      </c>
      <c r="BF569" s="181">
        <f>IF(N569="snížená",J569,0)</f>
        <v>0</v>
      </c>
      <c r="BG569" s="181">
        <f>IF(N569="zákl. přenesená",J569,0)</f>
        <v>0</v>
      </c>
      <c r="BH569" s="181">
        <f>IF(N569="sníž. přenesená",J569,0)</f>
        <v>0</v>
      </c>
      <c r="BI569" s="181">
        <f>IF(N569="nulová",J569,0)</f>
        <v>0</v>
      </c>
      <c r="BJ569" s="18" t="s">
        <v>84</v>
      </c>
      <c r="BK569" s="181">
        <f>ROUND(I569*H569,2)</f>
        <v>0</v>
      </c>
      <c r="BL569" s="18" t="s">
        <v>273</v>
      </c>
      <c r="BM569" s="180" t="s">
        <v>2949</v>
      </c>
    </row>
    <row r="570" spans="1:65" s="14" customFormat="1" ht="10.199999999999999">
      <c r="B570" s="190"/>
      <c r="D570" s="183" t="s">
        <v>179</v>
      </c>
      <c r="E570" s="191" t="s">
        <v>1</v>
      </c>
      <c r="F570" s="192" t="s">
        <v>736</v>
      </c>
      <c r="H570" s="193">
        <v>7.59</v>
      </c>
      <c r="I570" s="194"/>
      <c r="L570" s="190"/>
      <c r="M570" s="195"/>
      <c r="N570" s="196"/>
      <c r="O570" s="196"/>
      <c r="P570" s="196"/>
      <c r="Q570" s="196"/>
      <c r="R570" s="196"/>
      <c r="S570" s="196"/>
      <c r="T570" s="197"/>
      <c r="AT570" s="191" t="s">
        <v>179</v>
      </c>
      <c r="AU570" s="191" t="s">
        <v>86</v>
      </c>
      <c r="AV570" s="14" t="s">
        <v>86</v>
      </c>
      <c r="AW570" s="14" t="s">
        <v>32</v>
      </c>
      <c r="AX570" s="14" t="s">
        <v>84</v>
      </c>
      <c r="AY570" s="191" t="s">
        <v>170</v>
      </c>
    </row>
    <row r="571" spans="1:65" s="14" customFormat="1" ht="10.199999999999999">
      <c r="B571" s="190"/>
      <c r="D571" s="183" t="s">
        <v>179</v>
      </c>
      <c r="F571" s="192" t="s">
        <v>737</v>
      </c>
      <c r="H571" s="193">
        <v>8.3490000000000002</v>
      </c>
      <c r="I571" s="194"/>
      <c r="L571" s="190"/>
      <c r="M571" s="195"/>
      <c r="N571" s="196"/>
      <c r="O571" s="196"/>
      <c r="P571" s="196"/>
      <c r="Q571" s="196"/>
      <c r="R571" s="196"/>
      <c r="S571" s="196"/>
      <c r="T571" s="197"/>
      <c r="AT571" s="191" t="s">
        <v>179</v>
      </c>
      <c r="AU571" s="191" t="s">
        <v>86</v>
      </c>
      <c r="AV571" s="14" t="s">
        <v>86</v>
      </c>
      <c r="AW571" s="14" t="s">
        <v>3</v>
      </c>
      <c r="AX571" s="14" t="s">
        <v>84</v>
      </c>
      <c r="AY571" s="191" t="s">
        <v>170</v>
      </c>
    </row>
    <row r="572" spans="1:65" s="2" customFormat="1" ht="21.75" customHeight="1">
      <c r="A572" s="33"/>
      <c r="B572" s="167"/>
      <c r="C572" s="168" t="s">
        <v>2950</v>
      </c>
      <c r="D572" s="168" t="s">
        <v>173</v>
      </c>
      <c r="E572" s="169" t="s">
        <v>739</v>
      </c>
      <c r="F572" s="170" t="s">
        <v>740</v>
      </c>
      <c r="G572" s="171" t="s">
        <v>244</v>
      </c>
      <c r="H572" s="172">
        <v>27.5</v>
      </c>
      <c r="I572" s="173"/>
      <c r="J572" s="174">
        <f>ROUND(I572*H572,2)</f>
        <v>0</v>
      </c>
      <c r="K572" s="175"/>
      <c r="L572" s="34"/>
      <c r="M572" s="176" t="s">
        <v>1</v>
      </c>
      <c r="N572" s="177" t="s">
        <v>42</v>
      </c>
      <c r="O572" s="59"/>
      <c r="P572" s="178">
        <f>O572*H572</f>
        <v>0</v>
      </c>
      <c r="Q572" s="178">
        <v>1.0200000000000001E-3</v>
      </c>
      <c r="R572" s="178">
        <f>Q572*H572</f>
        <v>2.8050000000000002E-2</v>
      </c>
      <c r="S572" s="178">
        <v>0</v>
      </c>
      <c r="T572" s="179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80" t="s">
        <v>273</v>
      </c>
      <c r="AT572" s="180" t="s">
        <v>173</v>
      </c>
      <c r="AU572" s="180" t="s">
        <v>86</v>
      </c>
      <c r="AY572" s="18" t="s">
        <v>170</v>
      </c>
      <c r="BE572" s="181">
        <f>IF(N572="základní",J572,0)</f>
        <v>0</v>
      </c>
      <c r="BF572" s="181">
        <f>IF(N572="snížená",J572,0)</f>
        <v>0</v>
      </c>
      <c r="BG572" s="181">
        <f>IF(N572="zákl. přenesená",J572,0)</f>
        <v>0</v>
      </c>
      <c r="BH572" s="181">
        <f>IF(N572="sníž. přenesená",J572,0)</f>
        <v>0</v>
      </c>
      <c r="BI572" s="181">
        <f>IF(N572="nulová",J572,0)</f>
        <v>0</v>
      </c>
      <c r="BJ572" s="18" t="s">
        <v>84</v>
      </c>
      <c r="BK572" s="181">
        <f>ROUND(I572*H572,2)</f>
        <v>0</v>
      </c>
      <c r="BL572" s="18" t="s">
        <v>273</v>
      </c>
      <c r="BM572" s="180" t="s">
        <v>2951</v>
      </c>
    </row>
    <row r="573" spans="1:65" s="14" customFormat="1" ht="10.199999999999999">
      <c r="B573" s="190"/>
      <c r="D573" s="183" t="s">
        <v>179</v>
      </c>
      <c r="E573" s="191" t="s">
        <v>1</v>
      </c>
      <c r="F573" s="192" t="s">
        <v>742</v>
      </c>
      <c r="H573" s="193">
        <v>27.5</v>
      </c>
      <c r="I573" s="194"/>
      <c r="L573" s="190"/>
      <c r="M573" s="195"/>
      <c r="N573" s="196"/>
      <c r="O573" s="196"/>
      <c r="P573" s="196"/>
      <c r="Q573" s="196"/>
      <c r="R573" s="196"/>
      <c r="S573" s="196"/>
      <c r="T573" s="197"/>
      <c r="AT573" s="191" t="s">
        <v>179</v>
      </c>
      <c r="AU573" s="191" t="s">
        <v>86</v>
      </c>
      <c r="AV573" s="14" t="s">
        <v>86</v>
      </c>
      <c r="AW573" s="14" t="s">
        <v>32</v>
      </c>
      <c r="AX573" s="14" t="s">
        <v>84</v>
      </c>
      <c r="AY573" s="191" t="s">
        <v>170</v>
      </c>
    </row>
    <row r="574" spans="1:65" s="2" customFormat="1" ht="21.75" customHeight="1">
      <c r="A574" s="33"/>
      <c r="B574" s="167"/>
      <c r="C574" s="206" t="s">
        <v>2952</v>
      </c>
      <c r="D574" s="206" t="s">
        <v>199</v>
      </c>
      <c r="E574" s="207" t="s">
        <v>744</v>
      </c>
      <c r="F574" s="208" t="s">
        <v>2953</v>
      </c>
      <c r="G574" s="209" t="s">
        <v>184</v>
      </c>
      <c r="H574" s="210">
        <v>5.3239999999999998</v>
      </c>
      <c r="I574" s="211"/>
      <c r="J574" s="212">
        <f>ROUND(I574*H574,2)</f>
        <v>0</v>
      </c>
      <c r="K574" s="213"/>
      <c r="L574" s="214"/>
      <c r="M574" s="215" t="s">
        <v>1</v>
      </c>
      <c r="N574" s="216" t="s">
        <v>42</v>
      </c>
      <c r="O574" s="59"/>
      <c r="P574" s="178">
        <f>O574*H574</f>
        <v>0</v>
      </c>
      <c r="Q574" s="178">
        <v>2.5000000000000001E-2</v>
      </c>
      <c r="R574" s="178">
        <f>Q574*H574</f>
        <v>0.1331</v>
      </c>
      <c r="S574" s="178">
        <v>0</v>
      </c>
      <c r="T574" s="179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80" t="s">
        <v>355</v>
      </c>
      <c r="AT574" s="180" t="s">
        <v>199</v>
      </c>
      <c r="AU574" s="180" t="s">
        <v>86</v>
      </c>
      <c r="AY574" s="18" t="s">
        <v>170</v>
      </c>
      <c r="BE574" s="181">
        <f>IF(N574="základní",J574,0)</f>
        <v>0</v>
      </c>
      <c r="BF574" s="181">
        <f>IF(N574="snížená",J574,0)</f>
        <v>0</v>
      </c>
      <c r="BG574" s="181">
        <f>IF(N574="zákl. přenesená",J574,0)</f>
        <v>0</v>
      </c>
      <c r="BH574" s="181">
        <f>IF(N574="sníž. přenesená",J574,0)</f>
        <v>0</v>
      </c>
      <c r="BI574" s="181">
        <f>IF(N574="nulová",J574,0)</f>
        <v>0</v>
      </c>
      <c r="BJ574" s="18" t="s">
        <v>84</v>
      </c>
      <c r="BK574" s="181">
        <f>ROUND(I574*H574,2)</f>
        <v>0</v>
      </c>
      <c r="BL574" s="18" t="s">
        <v>273</v>
      </c>
      <c r="BM574" s="180" t="s">
        <v>2954</v>
      </c>
    </row>
    <row r="575" spans="1:65" s="14" customFormat="1" ht="10.199999999999999">
      <c r="B575" s="190"/>
      <c r="D575" s="183" t="s">
        <v>179</v>
      </c>
      <c r="E575" s="191" t="s">
        <v>1</v>
      </c>
      <c r="F575" s="192" t="s">
        <v>747</v>
      </c>
      <c r="H575" s="193">
        <v>4.84</v>
      </c>
      <c r="I575" s="194"/>
      <c r="L575" s="190"/>
      <c r="M575" s="195"/>
      <c r="N575" s="196"/>
      <c r="O575" s="196"/>
      <c r="P575" s="196"/>
      <c r="Q575" s="196"/>
      <c r="R575" s="196"/>
      <c r="S575" s="196"/>
      <c r="T575" s="197"/>
      <c r="AT575" s="191" t="s">
        <v>179</v>
      </c>
      <c r="AU575" s="191" t="s">
        <v>86</v>
      </c>
      <c r="AV575" s="14" t="s">
        <v>86</v>
      </c>
      <c r="AW575" s="14" t="s">
        <v>32</v>
      </c>
      <c r="AX575" s="14" t="s">
        <v>84</v>
      </c>
      <c r="AY575" s="191" t="s">
        <v>170</v>
      </c>
    </row>
    <row r="576" spans="1:65" s="14" customFormat="1" ht="10.199999999999999">
      <c r="B576" s="190"/>
      <c r="D576" s="183" t="s">
        <v>179</v>
      </c>
      <c r="F576" s="192" t="s">
        <v>748</v>
      </c>
      <c r="H576" s="193">
        <v>5.3239999999999998</v>
      </c>
      <c r="I576" s="194"/>
      <c r="L576" s="190"/>
      <c r="M576" s="195"/>
      <c r="N576" s="196"/>
      <c r="O576" s="196"/>
      <c r="P576" s="196"/>
      <c r="Q576" s="196"/>
      <c r="R576" s="196"/>
      <c r="S576" s="196"/>
      <c r="T576" s="197"/>
      <c r="AT576" s="191" t="s">
        <v>179</v>
      </c>
      <c r="AU576" s="191" t="s">
        <v>86</v>
      </c>
      <c r="AV576" s="14" t="s">
        <v>86</v>
      </c>
      <c r="AW576" s="14" t="s">
        <v>3</v>
      </c>
      <c r="AX576" s="14" t="s">
        <v>84</v>
      </c>
      <c r="AY576" s="191" t="s">
        <v>170</v>
      </c>
    </row>
    <row r="577" spans="1:65" s="2" customFormat="1" ht="21.75" customHeight="1">
      <c r="A577" s="33"/>
      <c r="B577" s="167"/>
      <c r="C577" s="168" t="s">
        <v>2955</v>
      </c>
      <c r="D577" s="168" t="s">
        <v>173</v>
      </c>
      <c r="E577" s="169" t="s">
        <v>750</v>
      </c>
      <c r="F577" s="170" t="s">
        <v>751</v>
      </c>
      <c r="G577" s="171" t="s">
        <v>244</v>
      </c>
      <c r="H577" s="172">
        <v>39.9</v>
      </c>
      <c r="I577" s="173"/>
      <c r="J577" s="174">
        <f>ROUND(I577*H577,2)</f>
        <v>0</v>
      </c>
      <c r="K577" s="175"/>
      <c r="L577" s="34"/>
      <c r="M577" s="176" t="s">
        <v>1</v>
      </c>
      <c r="N577" s="177" t="s">
        <v>42</v>
      </c>
      <c r="O577" s="59"/>
      <c r="P577" s="178">
        <f>O577*H577</f>
        <v>0</v>
      </c>
      <c r="Q577" s="178">
        <v>4.2999999999999999E-4</v>
      </c>
      <c r="R577" s="178">
        <f>Q577*H577</f>
        <v>1.7156999999999999E-2</v>
      </c>
      <c r="S577" s="178">
        <v>0</v>
      </c>
      <c r="T577" s="179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80" t="s">
        <v>273</v>
      </c>
      <c r="AT577" s="180" t="s">
        <v>173</v>
      </c>
      <c r="AU577" s="180" t="s">
        <v>86</v>
      </c>
      <c r="AY577" s="18" t="s">
        <v>170</v>
      </c>
      <c r="BE577" s="181">
        <f>IF(N577="základní",J577,0)</f>
        <v>0</v>
      </c>
      <c r="BF577" s="181">
        <f>IF(N577="snížená",J577,0)</f>
        <v>0</v>
      </c>
      <c r="BG577" s="181">
        <f>IF(N577="zákl. přenesená",J577,0)</f>
        <v>0</v>
      </c>
      <c r="BH577" s="181">
        <f>IF(N577="sníž. přenesená",J577,0)</f>
        <v>0</v>
      </c>
      <c r="BI577" s="181">
        <f>IF(N577="nulová",J577,0)</f>
        <v>0</v>
      </c>
      <c r="BJ577" s="18" t="s">
        <v>84</v>
      </c>
      <c r="BK577" s="181">
        <f>ROUND(I577*H577,2)</f>
        <v>0</v>
      </c>
      <c r="BL577" s="18" t="s">
        <v>273</v>
      </c>
      <c r="BM577" s="180" t="s">
        <v>2956</v>
      </c>
    </row>
    <row r="578" spans="1:65" s="14" customFormat="1" ht="10.199999999999999">
      <c r="B578" s="190"/>
      <c r="D578" s="183" t="s">
        <v>179</v>
      </c>
      <c r="E578" s="191" t="s">
        <v>1</v>
      </c>
      <c r="F578" s="192" t="s">
        <v>768</v>
      </c>
      <c r="H578" s="193">
        <v>12.26</v>
      </c>
      <c r="I578" s="194"/>
      <c r="L578" s="190"/>
      <c r="M578" s="195"/>
      <c r="N578" s="196"/>
      <c r="O578" s="196"/>
      <c r="P578" s="196"/>
      <c r="Q578" s="196"/>
      <c r="R578" s="196"/>
      <c r="S578" s="196"/>
      <c r="T578" s="197"/>
      <c r="AT578" s="191" t="s">
        <v>179</v>
      </c>
      <c r="AU578" s="191" t="s">
        <v>86</v>
      </c>
      <c r="AV578" s="14" t="s">
        <v>86</v>
      </c>
      <c r="AW578" s="14" t="s">
        <v>32</v>
      </c>
      <c r="AX578" s="14" t="s">
        <v>77</v>
      </c>
      <c r="AY578" s="191" t="s">
        <v>170</v>
      </c>
    </row>
    <row r="579" spans="1:65" s="14" customFormat="1" ht="10.199999999999999">
      <c r="B579" s="190"/>
      <c r="D579" s="183" t="s">
        <v>179</v>
      </c>
      <c r="E579" s="191" t="s">
        <v>1</v>
      </c>
      <c r="F579" s="192" t="s">
        <v>2957</v>
      </c>
      <c r="H579" s="193">
        <v>27.64</v>
      </c>
      <c r="I579" s="194"/>
      <c r="L579" s="190"/>
      <c r="M579" s="195"/>
      <c r="N579" s="196"/>
      <c r="O579" s="196"/>
      <c r="P579" s="196"/>
      <c r="Q579" s="196"/>
      <c r="R579" s="196"/>
      <c r="S579" s="196"/>
      <c r="T579" s="197"/>
      <c r="AT579" s="191" t="s">
        <v>179</v>
      </c>
      <c r="AU579" s="191" t="s">
        <v>86</v>
      </c>
      <c r="AV579" s="14" t="s">
        <v>86</v>
      </c>
      <c r="AW579" s="14" t="s">
        <v>32</v>
      </c>
      <c r="AX579" s="14" t="s">
        <v>77</v>
      </c>
      <c r="AY579" s="191" t="s">
        <v>170</v>
      </c>
    </row>
    <row r="580" spans="1:65" s="15" customFormat="1" ht="10.199999999999999">
      <c r="B580" s="198"/>
      <c r="D580" s="183" t="s">
        <v>179</v>
      </c>
      <c r="E580" s="199" t="s">
        <v>1</v>
      </c>
      <c r="F580" s="200" t="s">
        <v>198</v>
      </c>
      <c r="H580" s="201">
        <v>39.9</v>
      </c>
      <c r="I580" s="202"/>
      <c r="L580" s="198"/>
      <c r="M580" s="203"/>
      <c r="N580" s="204"/>
      <c r="O580" s="204"/>
      <c r="P580" s="204"/>
      <c r="Q580" s="204"/>
      <c r="R580" s="204"/>
      <c r="S580" s="204"/>
      <c r="T580" s="205"/>
      <c r="AT580" s="199" t="s">
        <v>179</v>
      </c>
      <c r="AU580" s="199" t="s">
        <v>86</v>
      </c>
      <c r="AV580" s="15" t="s">
        <v>177</v>
      </c>
      <c r="AW580" s="15" t="s">
        <v>32</v>
      </c>
      <c r="AX580" s="15" t="s">
        <v>84</v>
      </c>
      <c r="AY580" s="199" t="s">
        <v>170</v>
      </c>
    </row>
    <row r="581" spans="1:65" s="2" customFormat="1" ht="21.75" customHeight="1">
      <c r="A581" s="33"/>
      <c r="B581" s="167"/>
      <c r="C581" s="168" t="s">
        <v>2958</v>
      </c>
      <c r="D581" s="168" t="s">
        <v>173</v>
      </c>
      <c r="E581" s="169" t="s">
        <v>775</v>
      </c>
      <c r="F581" s="170" t="s">
        <v>776</v>
      </c>
      <c r="G581" s="171" t="s">
        <v>244</v>
      </c>
      <c r="H581" s="172">
        <v>11.74</v>
      </c>
      <c r="I581" s="173"/>
      <c r="J581" s="174">
        <f>ROUND(I581*H581,2)</f>
        <v>0</v>
      </c>
      <c r="K581" s="175"/>
      <c r="L581" s="34"/>
      <c r="M581" s="176" t="s">
        <v>1</v>
      </c>
      <c r="N581" s="177" t="s">
        <v>42</v>
      </c>
      <c r="O581" s="59"/>
      <c r="P581" s="178">
        <f>O581*H581</f>
        <v>0</v>
      </c>
      <c r="Q581" s="178">
        <v>4.2999999999999999E-4</v>
      </c>
      <c r="R581" s="178">
        <f>Q581*H581</f>
        <v>5.0482000000000001E-3</v>
      </c>
      <c r="S581" s="178">
        <v>0</v>
      </c>
      <c r="T581" s="179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80" t="s">
        <v>273</v>
      </c>
      <c r="AT581" s="180" t="s">
        <v>173</v>
      </c>
      <c r="AU581" s="180" t="s">
        <v>86</v>
      </c>
      <c r="AY581" s="18" t="s">
        <v>170</v>
      </c>
      <c r="BE581" s="181">
        <f>IF(N581="základní",J581,0)</f>
        <v>0</v>
      </c>
      <c r="BF581" s="181">
        <f>IF(N581="snížená",J581,0)</f>
        <v>0</v>
      </c>
      <c r="BG581" s="181">
        <f>IF(N581="zákl. přenesená",J581,0)</f>
        <v>0</v>
      </c>
      <c r="BH581" s="181">
        <f>IF(N581="sníž. přenesená",J581,0)</f>
        <v>0</v>
      </c>
      <c r="BI581" s="181">
        <f>IF(N581="nulová",J581,0)</f>
        <v>0</v>
      </c>
      <c r="BJ581" s="18" t="s">
        <v>84</v>
      </c>
      <c r="BK581" s="181">
        <f>ROUND(I581*H581,2)</f>
        <v>0</v>
      </c>
      <c r="BL581" s="18" t="s">
        <v>273</v>
      </c>
      <c r="BM581" s="180" t="s">
        <v>2959</v>
      </c>
    </row>
    <row r="582" spans="1:65" s="14" customFormat="1" ht="10.199999999999999">
      <c r="B582" s="190"/>
      <c r="D582" s="183" t="s">
        <v>179</v>
      </c>
      <c r="E582" s="191" t="s">
        <v>1</v>
      </c>
      <c r="F582" s="192" t="s">
        <v>778</v>
      </c>
      <c r="H582" s="193">
        <v>11.74</v>
      </c>
      <c r="I582" s="194"/>
      <c r="L582" s="190"/>
      <c r="M582" s="195"/>
      <c r="N582" s="196"/>
      <c r="O582" s="196"/>
      <c r="P582" s="196"/>
      <c r="Q582" s="196"/>
      <c r="R582" s="196"/>
      <c r="S582" s="196"/>
      <c r="T582" s="197"/>
      <c r="AT582" s="191" t="s">
        <v>179</v>
      </c>
      <c r="AU582" s="191" t="s">
        <v>86</v>
      </c>
      <c r="AV582" s="14" t="s">
        <v>86</v>
      </c>
      <c r="AW582" s="14" t="s">
        <v>32</v>
      </c>
      <c r="AX582" s="14" t="s">
        <v>84</v>
      </c>
      <c r="AY582" s="191" t="s">
        <v>170</v>
      </c>
    </row>
    <row r="583" spans="1:65" s="2" customFormat="1" ht="16.5" customHeight="1">
      <c r="A583" s="33"/>
      <c r="B583" s="167"/>
      <c r="C583" s="206" t="s">
        <v>2960</v>
      </c>
      <c r="D583" s="206" t="s">
        <v>199</v>
      </c>
      <c r="E583" s="207" t="s">
        <v>780</v>
      </c>
      <c r="F583" s="208" t="s">
        <v>781</v>
      </c>
      <c r="G583" s="209" t="s">
        <v>244</v>
      </c>
      <c r="H583" s="210">
        <v>62.484000000000002</v>
      </c>
      <c r="I583" s="211"/>
      <c r="J583" s="212">
        <f>ROUND(I583*H583,2)</f>
        <v>0</v>
      </c>
      <c r="K583" s="213"/>
      <c r="L583" s="214"/>
      <c r="M583" s="215" t="s">
        <v>1</v>
      </c>
      <c r="N583" s="216" t="s">
        <v>42</v>
      </c>
      <c r="O583" s="59"/>
      <c r="P583" s="178">
        <f>O583*H583</f>
        <v>0</v>
      </c>
      <c r="Q583" s="178">
        <v>1.0200000000000001E-3</v>
      </c>
      <c r="R583" s="178">
        <f>Q583*H583</f>
        <v>6.3733680000000001E-2</v>
      </c>
      <c r="S583" s="178">
        <v>0</v>
      </c>
      <c r="T583" s="179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80" t="s">
        <v>355</v>
      </c>
      <c r="AT583" s="180" t="s">
        <v>199</v>
      </c>
      <c r="AU583" s="180" t="s">
        <v>86</v>
      </c>
      <c r="AY583" s="18" t="s">
        <v>170</v>
      </c>
      <c r="BE583" s="181">
        <f>IF(N583="základní",J583,0)</f>
        <v>0</v>
      </c>
      <c r="BF583" s="181">
        <f>IF(N583="snížená",J583,0)</f>
        <v>0</v>
      </c>
      <c r="BG583" s="181">
        <f>IF(N583="zákl. přenesená",J583,0)</f>
        <v>0</v>
      </c>
      <c r="BH583" s="181">
        <f>IF(N583="sníž. přenesená",J583,0)</f>
        <v>0</v>
      </c>
      <c r="BI583" s="181">
        <f>IF(N583="nulová",J583,0)</f>
        <v>0</v>
      </c>
      <c r="BJ583" s="18" t="s">
        <v>84</v>
      </c>
      <c r="BK583" s="181">
        <f>ROUND(I583*H583,2)</f>
        <v>0</v>
      </c>
      <c r="BL583" s="18" t="s">
        <v>273</v>
      </c>
      <c r="BM583" s="180" t="s">
        <v>2961</v>
      </c>
    </row>
    <row r="584" spans="1:65" s="14" customFormat="1" ht="10.199999999999999">
      <c r="B584" s="190"/>
      <c r="D584" s="183" t="s">
        <v>179</v>
      </c>
      <c r="E584" s="191" t="s">
        <v>1</v>
      </c>
      <c r="F584" s="192" t="s">
        <v>2962</v>
      </c>
      <c r="H584" s="193">
        <v>56.804000000000002</v>
      </c>
      <c r="I584" s="194"/>
      <c r="L584" s="190"/>
      <c r="M584" s="195"/>
      <c r="N584" s="196"/>
      <c r="O584" s="196"/>
      <c r="P584" s="196"/>
      <c r="Q584" s="196"/>
      <c r="R584" s="196"/>
      <c r="S584" s="196"/>
      <c r="T584" s="197"/>
      <c r="AT584" s="191" t="s">
        <v>179</v>
      </c>
      <c r="AU584" s="191" t="s">
        <v>86</v>
      </c>
      <c r="AV584" s="14" t="s">
        <v>86</v>
      </c>
      <c r="AW584" s="14" t="s">
        <v>32</v>
      </c>
      <c r="AX584" s="14" t="s">
        <v>84</v>
      </c>
      <c r="AY584" s="191" t="s">
        <v>170</v>
      </c>
    </row>
    <row r="585" spans="1:65" s="14" customFormat="1" ht="10.199999999999999">
      <c r="B585" s="190"/>
      <c r="D585" s="183" t="s">
        <v>179</v>
      </c>
      <c r="F585" s="192" t="s">
        <v>2963</v>
      </c>
      <c r="H585" s="193">
        <v>62.484000000000002</v>
      </c>
      <c r="I585" s="194"/>
      <c r="L585" s="190"/>
      <c r="M585" s="195"/>
      <c r="N585" s="196"/>
      <c r="O585" s="196"/>
      <c r="P585" s="196"/>
      <c r="Q585" s="196"/>
      <c r="R585" s="196"/>
      <c r="S585" s="196"/>
      <c r="T585" s="197"/>
      <c r="AT585" s="191" t="s">
        <v>179</v>
      </c>
      <c r="AU585" s="191" t="s">
        <v>86</v>
      </c>
      <c r="AV585" s="14" t="s">
        <v>86</v>
      </c>
      <c r="AW585" s="14" t="s">
        <v>3</v>
      </c>
      <c r="AX585" s="14" t="s">
        <v>84</v>
      </c>
      <c r="AY585" s="191" t="s">
        <v>170</v>
      </c>
    </row>
    <row r="586" spans="1:65" s="2" customFormat="1" ht="33" customHeight="1">
      <c r="A586" s="33"/>
      <c r="B586" s="167"/>
      <c r="C586" s="168" t="s">
        <v>2964</v>
      </c>
      <c r="D586" s="168" t="s">
        <v>173</v>
      </c>
      <c r="E586" s="169" t="s">
        <v>816</v>
      </c>
      <c r="F586" s="170" t="s">
        <v>817</v>
      </c>
      <c r="G586" s="171" t="s">
        <v>184</v>
      </c>
      <c r="H586" s="172">
        <v>53.194000000000003</v>
      </c>
      <c r="I586" s="173"/>
      <c r="J586" s="174">
        <f>ROUND(I586*H586,2)</f>
        <v>0</v>
      </c>
      <c r="K586" s="175"/>
      <c r="L586" s="34"/>
      <c r="M586" s="176" t="s">
        <v>1</v>
      </c>
      <c r="N586" s="177" t="s">
        <v>42</v>
      </c>
      <c r="O586" s="59"/>
      <c r="P586" s="178">
        <f>O586*H586</f>
        <v>0</v>
      </c>
      <c r="Q586" s="178">
        <v>8.9999999999999993E-3</v>
      </c>
      <c r="R586" s="178">
        <f>Q586*H586</f>
        <v>0.478746</v>
      </c>
      <c r="S586" s="178">
        <v>0</v>
      </c>
      <c r="T586" s="179">
        <f>S586*H586</f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80" t="s">
        <v>273</v>
      </c>
      <c r="AT586" s="180" t="s">
        <v>173</v>
      </c>
      <c r="AU586" s="180" t="s">
        <v>86</v>
      </c>
      <c r="AY586" s="18" t="s">
        <v>170</v>
      </c>
      <c r="BE586" s="181">
        <f>IF(N586="základní",J586,0)</f>
        <v>0</v>
      </c>
      <c r="BF586" s="181">
        <f>IF(N586="snížená",J586,0)</f>
        <v>0</v>
      </c>
      <c r="BG586" s="181">
        <f>IF(N586="zákl. přenesená",J586,0)</f>
        <v>0</v>
      </c>
      <c r="BH586" s="181">
        <f>IF(N586="sníž. přenesená",J586,0)</f>
        <v>0</v>
      </c>
      <c r="BI586" s="181">
        <f>IF(N586="nulová",J586,0)</f>
        <v>0</v>
      </c>
      <c r="BJ586" s="18" t="s">
        <v>84</v>
      </c>
      <c r="BK586" s="181">
        <f>ROUND(I586*H586,2)</f>
        <v>0</v>
      </c>
      <c r="BL586" s="18" t="s">
        <v>273</v>
      </c>
      <c r="BM586" s="180" t="s">
        <v>2965</v>
      </c>
    </row>
    <row r="587" spans="1:65" s="14" customFormat="1" ht="10.199999999999999">
      <c r="B587" s="190"/>
      <c r="D587" s="183" t="s">
        <v>179</v>
      </c>
      <c r="E587" s="191" t="s">
        <v>1</v>
      </c>
      <c r="F587" s="192" t="s">
        <v>2966</v>
      </c>
      <c r="H587" s="193">
        <v>53.194000000000003</v>
      </c>
      <c r="I587" s="194"/>
      <c r="L587" s="190"/>
      <c r="M587" s="195"/>
      <c r="N587" s="196"/>
      <c r="O587" s="196"/>
      <c r="P587" s="196"/>
      <c r="Q587" s="196"/>
      <c r="R587" s="196"/>
      <c r="S587" s="196"/>
      <c r="T587" s="197"/>
      <c r="AT587" s="191" t="s">
        <v>179</v>
      </c>
      <c r="AU587" s="191" t="s">
        <v>86</v>
      </c>
      <c r="AV587" s="14" t="s">
        <v>86</v>
      </c>
      <c r="AW587" s="14" t="s">
        <v>32</v>
      </c>
      <c r="AX587" s="14" t="s">
        <v>84</v>
      </c>
      <c r="AY587" s="191" t="s">
        <v>170</v>
      </c>
    </row>
    <row r="588" spans="1:65" s="2" customFormat="1" ht="21.75" customHeight="1">
      <c r="A588" s="33"/>
      <c r="B588" s="167"/>
      <c r="C588" s="206" t="s">
        <v>2967</v>
      </c>
      <c r="D588" s="206" t="s">
        <v>199</v>
      </c>
      <c r="E588" s="207" t="s">
        <v>744</v>
      </c>
      <c r="F588" s="208" t="s">
        <v>2953</v>
      </c>
      <c r="G588" s="209" t="s">
        <v>184</v>
      </c>
      <c r="H588" s="210">
        <v>58.512999999999998</v>
      </c>
      <c r="I588" s="211"/>
      <c r="J588" s="212">
        <f>ROUND(I588*H588,2)</f>
        <v>0</v>
      </c>
      <c r="K588" s="213"/>
      <c r="L588" s="214"/>
      <c r="M588" s="215" t="s">
        <v>1</v>
      </c>
      <c r="N588" s="216" t="s">
        <v>42</v>
      </c>
      <c r="O588" s="59"/>
      <c r="P588" s="178">
        <f>O588*H588</f>
        <v>0</v>
      </c>
      <c r="Q588" s="178">
        <v>2.5000000000000001E-2</v>
      </c>
      <c r="R588" s="178">
        <f>Q588*H588</f>
        <v>1.462825</v>
      </c>
      <c r="S588" s="178">
        <v>0</v>
      </c>
      <c r="T588" s="179">
        <f>S588*H588</f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80" t="s">
        <v>355</v>
      </c>
      <c r="AT588" s="180" t="s">
        <v>199</v>
      </c>
      <c r="AU588" s="180" t="s">
        <v>86</v>
      </c>
      <c r="AY588" s="18" t="s">
        <v>170</v>
      </c>
      <c r="BE588" s="181">
        <f>IF(N588="základní",J588,0)</f>
        <v>0</v>
      </c>
      <c r="BF588" s="181">
        <f>IF(N588="snížená",J588,0)</f>
        <v>0</v>
      </c>
      <c r="BG588" s="181">
        <f>IF(N588="zákl. přenesená",J588,0)</f>
        <v>0</v>
      </c>
      <c r="BH588" s="181">
        <f>IF(N588="sníž. přenesená",J588,0)</f>
        <v>0</v>
      </c>
      <c r="BI588" s="181">
        <f>IF(N588="nulová",J588,0)</f>
        <v>0</v>
      </c>
      <c r="BJ588" s="18" t="s">
        <v>84</v>
      </c>
      <c r="BK588" s="181">
        <f>ROUND(I588*H588,2)</f>
        <v>0</v>
      </c>
      <c r="BL588" s="18" t="s">
        <v>273</v>
      </c>
      <c r="BM588" s="180" t="s">
        <v>2968</v>
      </c>
    </row>
    <row r="589" spans="1:65" s="14" customFormat="1" ht="10.199999999999999">
      <c r="B589" s="190"/>
      <c r="D589" s="183" t="s">
        <v>179</v>
      </c>
      <c r="F589" s="192" t="s">
        <v>2969</v>
      </c>
      <c r="H589" s="193">
        <v>58.512999999999998</v>
      </c>
      <c r="I589" s="194"/>
      <c r="L589" s="190"/>
      <c r="M589" s="195"/>
      <c r="N589" s="196"/>
      <c r="O589" s="196"/>
      <c r="P589" s="196"/>
      <c r="Q589" s="196"/>
      <c r="R589" s="196"/>
      <c r="S589" s="196"/>
      <c r="T589" s="197"/>
      <c r="AT589" s="191" t="s">
        <v>179</v>
      </c>
      <c r="AU589" s="191" t="s">
        <v>86</v>
      </c>
      <c r="AV589" s="14" t="s">
        <v>86</v>
      </c>
      <c r="AW589" s="14" t="s">
        <v>3</v>
      </c>
      <c r="AX589" s="14" t="s">
        <v>84</v>
      </c>
      <c r="AY589" s="191" t="s">
        <v>170</v>
      </c>
    </row>
    <row r="590" spans="1:65" s="2" customFormat="1" ht="33" customHeight="1">
      <c r="A590" s="33"/>
      <c r="B590" s="167"/>
      <c r="C590" s="168" t="s">
        <v>2970</v>
      </c>
      <c r="D590" s="168" t="s">
        <v>173</v>
      </c>
      <c r="E590" s="169" t="s">
        <v>2971</v>
      </c>
      <c r="F590" s="170" t="s">
        <v>2972</v>
      </c>
      <c r="G590" s="171" t="s">
        <v>184</v>
      </c>
      <c r="H590" s="172">
        <v>22.8</v>
      </c>
      <c r="I590" s="173"/>
      <c r="J590" s="174">
        <f>ROUND(I590*H590,2)</f>
        <v>0</v>
      </c>
      <c r="K590" s="175"/>
      <c r="L590" s="34"/>
      <c r="M590" s="176" t="s">
        <v>1</v>
      </c>
      <c r="N590" s="177" t="s">
        <v>42</v>
      </c>
      <c r="O590" s="59"/>
      <c r="P590" s="178">
        <f>O590*H590</f>
        <v>0</v>
      </c>
      <c r="Q590" s="178">
        <v>8.9999999999999993E-3</v>
      </c>
      <c r="R590" s="178">
        <f>Q590*H590</f>
        <v>0.20519999999999999</v>
      </c>
      <c r="S590" s="178">
        <v>0</v>
      </c>
      <c r="T590" s="179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80" t="s">
        <v>273</v>
      </c>
      <c r="AT590" s="180" t="s">
        <v>173</v>
      </c>
      <c r="AU590" s="180" t="s">
        <v>86</v>
      </c>
      <c r="AY590" s="18" t="s">
        <v>170</v>
      </c>
      <c r="BE590" s="181">
        <f>IF(N590="základní",J590,0)</f>
        <v>0</v>
      </c>
      <c r="BF590" s="181">
        <f>IF(N590="snížená",J590,0)</f>
        <v>0</v>
      </c>
      <c r="BG590" s="181">
        <f>IF(N590="zákl. přenesená",J590,0)</f>
        <v>0</v>
      </c>
      <c r="BH590" s="181">
        <f>IF(N590="sníž. přenesená",J590,0)</f>
        <v>0</v>
      </c>
      <c r="BI590" s="181">
        <f>IF(N590="nulová",J590,0)</f>
        <v>0</v>
      </c>
      <c r="BJ590" s="18" t="s">
        <v>84</v>
      </c>
      <c r="BK590" s="181">
        <f>ROUND(I590*H590,2)</f>
        <v>0</v>
      </c>
      <c r="BL590" s="18" t="s">
        <v>273</v>
      </c>
      <c r="BM590" s="180" t="s">
        <v>2973</v>
      </c>
    </row>
    <row r="591" spans="1:65" s="14" customFormat="1" ht="10.199999999999999">
      <c r="B591" s="190"/>
      <c r="D591" s="183" t="s">
        <v>179</v>
      </c>
      <c r="E591" s="191" t="s">
        <v>1</v>
      </c>
      <c r="F591" s="192" t="s">
        <v>2974</v>
      </c>
      <c r="H591" s="193">
        <v>22.8</v>
      </c>
      <c r="I591" s="194"/>
      <c r="L591" s="190"/>
      <c r="M591" s="195"/>
      <c r="N591" s="196"/>
      <c r="O591" s="196"/>
      <c r="P591" s="196"/>
      <c r="Q591" s="196"/>
      <c r="R591" s="196"/>
      <c r="S591" s="196"/>
      <c r="T591" s="197"/>
      <c r="AT591" s="191" t="s">
        <v>179</v>
      </c>
      <c r="AU591" s="191" t="s">
        <v>86</v>
      </c>
      <c r="AV591" s="14" t="s">
        <v>86</v>
      </c>
      <c r="AW591" s="14" t="s">
        <v>32</v>
      </c>
      <c r="AX591" s="14" t="s">
        <v>84</v>
      </c>
      <c r="AY591" s="191" t="s">
        <v>170</v>
      </c>
    </row>
    <row r="592" spans="1:65" s="2" customFormat="1" ht="21.75" customHeight="1">
      <c r="A592" s="33"/>
      <c r="B592" s="167"/>
      <c r="C592" s="206" t="s">
        <v>2975</v>
      </c>
      <c r="D592" s="206" t="s">
        <v>199</v>
      </c>
      <c r="E592" s="207" t="s">
        <v>2976</v>
      </c>
      <c r="F592" s="208" t="s">
        <v>2977</v>
      </c>
      <c r="G592" s="209" t="s">
        <v>184</v>
      </c>
      <c r="H592" s="210">
        <v>25.08</v>
      </c>
      <c r="I592" s="211"/>
      <c r="J592" s="212">
        <f>ROUND(I592*H592,2)</f>
        <v>0</v>
      </c>
      <c r="K592" s="213"/>
      <c r="L592" s="214"/>
      <c r="M592" s="215" t="s">
        <v>1</v>
      </c>
      <c r="N592" s="216" t="s">
        <v>42</v>
      </c>
      <c r="O592" s="59"/>
      <c r="P592" s="178">
        <f>O592*H592</f>
        <v>0</v>
      </c>
      <c r="Q592" s="178">
        <v>1.9199999999999998E-2</v>
      </c>
      <c r="R592" s="178">
        <f>Q592*H592</f>
        <v>0.48153599999999991</v>
      </c>
      <c r="S592" s="178">
        <v>0</v>
      </c>
      <c r="T592" s="179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80" t="s">
        <v>355</v>
      </c>
      <c r="AT592" s="180" t="s">
        <v>199</v>
      </c>
      <c r="AU592" s="180" t="s">
        <v>86</v>
      </c>
      <c r="AY592" s="18" t="s">
        <v>170</v>
      </c>
      <c r="BE592" s="181">
        <f>IF(N592="základní",J592,0)</f>
        <v>0</v>
      </c>
      <c r="BF592" s="181">
        <f>IF(N592="snížená",J592,0)</f>
        <v>0</v>
      </c>
      <c r="BG592" s="181">
        <f>IF(N592="zákl. přenesená",J592,0)</f>
        <v>0</v>
      </c>
      <c r="BH592" s="181">
        <f>IF(N592="sníž. přenesená",J592,0)</f>
        <v>0</v>
      </c>
      <c r="BI592" s="181">
        <f>IF(N592="nulová",J592,0)</f>
        <v>0</v>
      </c>
      <c r="BJ592" s="18" t="s">
        <v>84</v>
      </c>
      <c r="BK592" s="181">
        <f>ROUND(I592*H592,2)</f>
        <v>0</v>
      </c>
      <c r="BL592" s="18" t="s">
        <v>273</v>
      </c>
      <c r="BM592" s="180" t="s">
        <v>2978</v>
      </c>
    </row>
    <row r="593" spans="1:65" s="14" customFormat="1" ht="10.199999999999999">
      <c r="B593" s="190"/>
      <c r="D593" s="183" t="s">
        <v>179</v>
      </c>
      <c r="F593" s="192" t="s">
        <v>2979</v>
      </c>
      <c r="H593" s="193">
        <v>25.08</v>
      </c>
      <c r="I593" s="194"/>
      <c r="L593" s="190"/>
      <c r="M593" s="195"/>
      <c r="N593" s="196"/>
      <c r="O593" s="196"/>
      <c r="P593" s="196"/>
      <c r="Q593" s="196"/>
      <c r="R593" s="196"/>
      <c r="S593" s="196"/>
      <c r="T593" s="197"/>
      <c r="AT593" s="191" t="s">
        <v>179</v>
      </c>
      <c r="AU593" s="191" t="s">
        <v>86</v>
      </c>
      <c r="AV593" s="14" t="s">
        <v>86</v>
      </c>
      <c r="AW593" s="14" t="s">
        <v>3</v>
      </c>
      <c r="AX593" s="14" t="s">
        <v>84</v>
      </c>
      <c r="AY593" s="191" t="s">
        <v>170</v>
      </c>
    </row>
    <row r="594" spans="1:65" s="2" customFormat="1" ht="21.75" customHeight="1">
      <c r="A594" s="33"/>
      <c r="B594" s="167"/>
      <c r="C594" s="168" t="s">
        <v>2980</v>
      </c>
      <c r="D594" s="168" t="s">
        <v>173</v>
      </c>
      <c r="E594" s="169" t="s">
        <v>824</v>
      </c>
      <c r="F594" s="170" t="s">
        <v>825</v>
      </c>
      <c r="G594" s="171" t="s">
        <v>184</v>
      </c>
      <c r="H594" s="172">
        <v>5.76</v>
      </c>
      <c r="I594" s="173"/>
      <c r="J594" s="174">
        <f>ROUND(I594*H594,2)</f>
        <v>0</v>
      </c>
      <c r="K594" s="175"/>
      <c r="L594" s="34"/>
      <c r="M594" s="176" t="s">
        <v>1</v>
      </c>
      <c r="N594" s="177" t="s">
        <v>42</v>
      </c>
      <c r="O594" s="59"/>
      <c r="P594" s="178">
        <f>O594*H594</f>
        <v>0</v>
      </c>
      <c r="Q594" s="178">
        <v>1.5E-3</v>
      </c>
      <c r="R594" s="178">
        <f>Q594*H594</f>
        <v>8.6400000000000001E-3</v>
      </c>
      <c r="S594" s="178">
        <v>0</v>
      </c>
      <c r="T594" s="179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80" t="s">
        <v>273</v>
      </c>
      <c r="AT594" s="180" t="s">
        <v>173</v>
      </c>
      <c r="AU594" s="180" t="s">
        <v>86</v>
      </c>
      <c r="AY594" s="18" t="s">
        <v>170</v>
      </c>
      <c r="BE594" s="181">
        <f>IF(N594="základní",J594,0)</f>
        <v>0</v>
      </c>
      <c r="BF594" s="181">
        <f>IF(N594="snížená",J594,0)</f>
        <v>0</v>
      </c>
      <c r="BG594" s="181">
        <f>IF(N594="zákl. přenesená",J594,0)</f>
        <v>0</v>
      </c>
      <c r="BH594" s="181">
        <f>IF(N594="sníž. přenesená",J594,0)</f>
        <v>0</v>
      </c>
      <c r="BI594" s="181">
        <f>IF(N594="nulová",J594,0)</f>
        <v>0</v>
      </c>
      <c r="BJ594" s="18" t="s">
        <v>84</v>
      </c>
      <c r="BK594" s="181">
        <f>ROUND(I594*H594,2)</f>
        <v>0</v>
      </c>
      <c r="BL594" s="18" t="s">
        <v>273</v>
      </c>
      <c r="BM594" s="180" t="s">
        <v>2981</v>
      </c>
    </row>
    <row r="595" spans="1:65" s="14" customFormat="1" ht="10.199999999999999">
      <c r="B595" s="190"/>
      <c r="D595" s="183" t="s">
        <v>179</v>
      </c>
      <c r="E595" s="191" t="s">
        <v>1</v>
      </c>
      <c r="F595" s="192" t="s">
        <v>2982</v>
      </c>
      <c r="H595" s="193">
        <v>5.76</v>
      </c>
      <c r="I595" s="194"/>
      <c r="L595" s="190"/>
      <c r="M595" s="195"/>
      <c r="N595" s="196"/>
      <c r="O595" s="196"/>
      <c r="P595" s="196"/>
      <c r="Q595" s="196"/>
      <c r="R595" s="196"/>
      <c r="S595" s="196"/>
      <c r="T595" s="197"/>
      <c r="AT595" s="191" t="s">
        <v>179</v>
      </c>
      <c r="AU595" s="191" t="s">
        <v>86</v>
      </c>
      <c r="AV595" s="14" t="s">
        <v>86</v>
      </c>
      <c r="AW595" s="14" t="s">
        <v>32</v>
      </c>
      <c r="AX595" s="14" t="s">
        <v>84</v>
      </c>
      <c r="AY595" s="191" t="s">
        <v>170</v>
      </c>
    </row>
    <row r="596" spans="1:65" s="2" customFormat="1" ht="21.75" customHeight="1">
      <c r="A596" s="33"/>
      <c r="B596" s="167"/>
      <c r="C596" s="168" t="s">
        <v>1185</v>
      </c>
      <c r="D596" s="168" t="s">
        <v>173</v>
      </c>
      <c r="E596" s="169" t="s">
        <v>832</v>
      </c>
      <c r="F596" s="170" t="s">
        <v>833</v>
      </c>
      <c r="G596" s="171" t="s">
        <v>190</v>
      </c>
      <c r="H596" s="172">
        <v>2.9780000000000002</v>
      </c>
      <c r="I596" s="173"/>
      <c r="J596" s="174">
        <f>ROUND(I596*H596,2)</f>
        <v>0</v>
      </c>
      <c r="K596" s="175"/>
      <c r="L596" s="34"/>
      <c r="M596" s="176" t="s">
        <v>1</v>
      </c>
      <c r="N596" s="177" t="s">
        <v>42</v>
      </c>
      <c r="O596" s="59"/>
      <c r="P596" s="178">
        <f>O596*H596</f>
        <v>0</v>
      </c>
      <c r="Q596" s="178">
        <v>0</v>
      </c>
      <c r="R596" s="178">
        <f>Q596*H596</f>
        <v>0</v>
      </c>
      <c r="S596" s="178">
        <v>0</v>
      </c>
      <c r="T596" s="179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80" t="s">
        <v>273</v>
      </c>
      <c r="AT596" s="180" t="s">
        <v>173</v>
      </c>
      <c r="AU596" s="180" t="s">
        <v>86</v>
      </c>
      <c r="AY596" s="18" t="s">
        <v>170</v>
      </c>
      <c r="BE596" s="181">
        <f>IF(N596="základní",J596,0)</f>
        <v>0</v>
      </c>
      <c r="BF596" s="181">
        <f>IF(N596="snížená",J596,0)</f>
        <v>0</v>
      </c>
      <c r="BG596" s="181">
        <f>IF(N596="zákl. přenesená",J596,0)</f>
        <v>0</v>
      </c>
      <c r="BH596" s="181">
        <f>IF(N596="sníž. přenesená",J596,0)</f>
        <v>0</v>
      </c>
      <c r="BI596" s="181">
        <f>IF(N596="nulová",J596,0)</f>
        <v>0</v>
      </c>
      <c r="BJ596" s="18" t="s">
        <v>84</v>
      </c>
      <c r="BK596" s="181">
        <f>ROUND(I596*H596,2)</f>
        <v>0</v>
      </c>
      <c r="BL596" s="18" t="s">
        <v>273</v>
      </c>
      <c r="BM596" s="180" t="s">
        <v>2983</v>
      </c>
    </row>
    <row r="597" spans="1:65" s="12" customFormat="1" ht="22.8" customHeight="1">
      <c r="B597" s="154"/>
      <c r="D597" s="155" t="s">
        <v>76</v>
      </c>
      <c r="E597" s="165" t="s">
        <v>835</v>
      </c>
      <c r="F597" s="165" t="s">
        <v>836</v>
      </c>
      <c r="I597" s="157"/>
      <c r="J597" s="166">
        <f>BK597</f>
        <v>0</v>
      </c>
      <c r="L597" s="154"/>
      <c r="M597" s="159"/>
      <c r="N597" s="160"/>
      <c r="O597" s="160"/>
      <c r="P597" s="161">
        <f>SUM(P598:P631)</f>
        <v>0</v>
      </c>
      <c r="Q597" s="160"/>
      <c r="R597" s="161">
        <f>SUM(R598:R631)</f>
        <v>1.4624105499999998</v>
      </c>
      <c r="S597" s="160"/>
      <c r="T597" s="162">
        <f>SUM(T598:T631)</f>
        <v>0</v>
      </c>
      <c r="AR597" s="155" t="s">
        <v>86</v>
      </c>
      <c r="AT597" s="163" t="s">
        <v>76</v>
      </c>
      <c r="AU597" s="163" t="s">
        <v>84</v>
      </c>
      <c r="AY597" s="155" t="s">
        <v>170</v>
      </c>
      <c r="BK597" s="164">
        <f>SUM(BK598:BK631)</f>
        <v>0</v>
      </c>
    </row>
    <row r="598" spans="1:65" s="2" customFormat="1" ht="16.5" customHeight="1">
      <c r="A598" s="33"/>
      <c r="B598" s="167"/>
      <c r="C598" s="168" t="s">
        <v>2984</v>
      </c>
      <c r="D598" s="168" t="s">
        <v>173</v>
      </c>
      <c r="E598" s="169" t="s">
        <v>844</v>
      </c>
      <c r="F598" s="170" t="s">
        <v>845</v>
      </c>
      <c r="G598" s="171" t="s">
        <v>184</v>
      </c>
      <c r="H598" s="172">
        <v>342</v>
      </c>
      <c r="I598" s="173"/>
      <c r="J598" s="174">
        <f>ROUND(I598*H598,2)</f>
        <v>0</v>
      </c>
      <c r="K598" s="175"/>
      <c r="L598" s="34"/>
      <c r="M598" s="176" t="s">
        <v>1</v>
      </c>
      <c r="N598" s="177" t="s">
        <v>42</v>
      </c>
      <c r="O598" s="59"/>
      <c r="P598" s="178">
        <f>O598*H598</f>
        <v>0</v>
      </c>
      <c r="Q598" s="178">
        <v>0</v>
      </c>
      <c r="R598" s="178">
        <f>Q598*H598</f>
        <v>0</v>
      </c>
      <c r="S598" s="178">
        <v>0</v>
      </c>
      <c r="T598" s="179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80" t="s">
        <v>273</v>
      </c>
      <c r="AT598" s="180" t="s">
        <v>173</v>
      </c>
      <c r="AU598" s="180" t="s">
        <v>86</v>
      </c>
      <c r="AY598" s="18" t="s">
        <v>170</v>
      </c>
      <c r="BE598" s="181">
        <f>IF(N598="základní",J598,0)</f>
        <v>0</v>
      </c>
      <c r="BF598" s="181">
        <f>IF(N598="snížená",J598,0)</f>
        <v>0</v>
      </c>
      <c r="BG598" s="181">
        <f>IF(N598="zákl. přenesená",J598,0)</f>
        <v>0</v>
      </c>
      <c r="BH598" s="181">
        <f>IF(N598="sníž. přenesená",J598,0)</f>
        <v>0</v>
      </c>
      <c r="BI598" s="181">
        <f>IF(N598="nulová",J598,0)</f>
        <v>0</v>
      </c>
      <c r="BJ598" s="18" t="s">
        <v>84</v>
      </c>
      <c r="BK598" s="181">
        <f>ROUND(I598*H598,2)</f>
        <v>0</v>
      </c>
      <c r="BL598" s="18" t="s">
        <v>273</v>
      </c>
      <c r="BM598" s="180" t="s">
        <v>2985</v>
      </c>
    </row>
    <row r="599" spans="1:65" s="2" customFormat="1" ht="21.75" customHeight="1">
      <c r="A599" s="33"/>
      <c r="B599" s="167"/>
      <c r="C599" s="168" t="s">
        <v>2986</v>
      </c>
      <c r="D599" s="168" t="s">
        <v>173</v>
      </c>
      <c r="E599" s="169" t="s">
        <v>2987</v>
      </c>
      <c r="F599" s="170" t="s">
        <v>2988</v>
      </c>
      <c r="G599" s="171" t="s">
        <v>184</v>
      </c>
      <c r="H599" s="172">
        <v>8.9</v>
      </c>
      <c r="I599" s="173"/>
      <c r="J599" s="174">
        <f>ROUND(I599*H599,2)</f>
        <v>0</v>
      </c>
      <c r="K599" s="175"/>
      <c r="L599" s="34"/>
      <c r="M599" s="176" t="s">
        <v>1</v>
      </c>
      <c r="N599" s="177" t="s">
        <v>42</v>
      </c>
      <c r="O599" s="59"/>
      <c r="P599" s="178">
        <f>O599*H599</f>
        <v>0</v>
      </c>
      <c r="Q599" s="178">
        <v>2.0000000000000001E-4</v>
      </c>
      <c r="R599" s="178">
        <f>Q599*H599</f>
        <v>1.7800000000000001E-3</v>
      </c>
      <c r="S599" s="178">
        <v>0</v>
      </c>
      <c r="T599" s="179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80" t="s">
        <v>273</v>
      </c>
      <c r="AT599" s="180" t="s">
        <v>173</v>
      </c>
      <c r="AU599" s="180" t="s">
        <v>86</v>
      </c>
      <c r="AY599" s="18" t="s">
        <v>170</v>
      </c>
      <c r="BE599" s="181">
        <f>IF(N599="základní",J599,0)</f>
        <v>0</v>
      </c>
      <c r="BF599" s="181">
        <f>IF(N599="snížená",J599,0)</f>
        <v>0</v>
      </c>
      <c r="BG599" s="181">
        <f>IF(N599="zákl. přenesená",J599,0)</f>
        <v>0</v>
      </c>
      <c r="BH599" s="181">
        <f>IF(N599="sníž. přenesená",J599,0)</f>
        <v>0</v>
      </c>
      <c r="BI599" s="181">
        <f>IF(N599="nulová",J599,0)</f>
        <v>0</v>
      </c>
      <c r="BJ599" s="18" t="s">
        <v>84</v>
      </c>
      <c r="BK599" s="181">
        <f>ROUND(I599*H599,2)</f>
        <v>0</v>
      </c>
      <c r="BL599" s="18" t="s">
        <v>273</v>
      </c>
      <c r="BM599" s="180" t="s">
        <v>2989</v>
      </c>
    </row>
    <row r="600" spans="1:65" s="2" customFormat="1" ht="16.5" customHeight="1">
      <c r="A600" s="33"/>
      <c r="B600" s="167"/>
      <c r="C600" s="168" t="s">
        <v>2990</v>
      </c>
      <c r="D600" s="168" t="s">
        <v>173</v>
      </c>
      <c r="E600" s="169" t="s">
        <v>2991</v>
      </c>
      <c r="F600" s="170" t="s">
        <v>2992</v>
      </c>
      <c r="G600" s="171" t="s">
        <v>184</v>
      </c>
      <c r="H600" s="172">
        <v>246.5</v>
      </c>
      <c r="I600" s="173"/>
      <c r="J600" s="174">
        <f>ROUND(I600*H600,2)</f>
        <v>0</v>
      </c>
      <c r="K600" s="175"/>
      <c r="L600" s="34"/>
      <c r="M600" s="176" t="s">
        <v>1</v>
      </c>
      <c r="N600" s="177" t="s">
        <v>42</v>
      </c>
      <c r="O600" s="59"/>
      <c r="P600" s="178">
        <f>O600*H600</f>
        <v>0</v>
      </c>
      <c r="Q600" s="178">
        <v>2.0000000000000001E-4</v>
      </c>
      <c r="R600" s="178">
        <f>Q600*H600</f>
        <v>4.9300000000000004E-2</v>
      </c>
      <c r="S600" s="178">
        <v>0</v>
      </c>
      <c r="T600" s="179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80" t="s">
        <v>273</v>
      </c>
      <c r="AT600" s="180" t="s">
        <v>173</v>
      </c>
      <c r="AU600" s="180" t="s">
        <v>86</v>
      </c>
      <c r="AY600" s="18" t="s">
        <v>170</v>
      </c>
      <c r="BE600" s="181">
        <f>IF(N600="základní",J600,0)</f>
        <v>0</v>
      </c>
      <c r="BF600" s="181">
        <f>IF(N600="snížená",J600,0)</f>
        <v>0</v>
      </c>
      <c r="BG600" s="181">
        <f>IF(N600="zákl. přenesená",J600,0)</f>
        <v>0</v>
      </c>
      <c r="BH600" s="181">
        <f>IF(N600="sníž. přenesená",J600,0)</f>
        <v>0</v>
      </c>
      <c r="BI600" s="181">
        <f>IF(N600="nulová",J600,0)</f>
        <v>0</v>
      </c>
      <c r="BJ600" s="18" t="s">
        <v>84</v>
      </c>
      <c r="BK600" s="181">
        <f>ROUND(I600*H600,2)</f>
        <v>0</v>
      </c>
      <c r="BL600" s="18" t="s">
        <v>273</v>
      </c>
      <c r="BM600" s="180" t="s">
        <v>2993</v>
      </c>
    </row>
    <row r="601" spans="1:65" s="14" customFormat="1" ht="10.199999999999999">
      <c r="B601" s="190"/>
      <c r="D601" s="183" t="s">
        <v>179</v>
      </c>
      <c r="E601" s="191" t="s">
        <v>1</v>
      </c>
      <c r="F601" s="192" t="s">
        <v>2994</v>
      </c>
      <c r="H601" s="193">
        <v>246.5</v>
      </c>
      <c r="I601" s="194"/>
      <c r="L601" s="190"/>
      <c r="M601" s="195"/>
      <c r="N601" s="196"/>
      <c r="O601" s="196"/>
      <c r="P601" s="196"/>
      <c r="Q601" s="196"/>
      <c r="R601" s="196"/>
      <c r="S601" s="196"/>
      <c r="T601" s="197"/>
      <c r="AT601" s="191" t="s">
        <v>179</v>
      </c>
      <c r="AU601" s="191" t="s">
        <v>86</v>
      </c>
      <c r="AV601" s="14" t="s">
        <v>86</v>
      </c>
      <c r="AW601" s="14" t="s">
        <v>32</v>
      </c>
      <c r="AX601" s="14" t="s">
        <v>84</v>
      </c>
      <c r="AY601" s="191" t="s">
        <v>170</v>
      </c>
    </row>
    <row r="602" spans="1:65" s="2" customFormat="1" ht="21.75" customHeight="1">
      <c r="A602" s="33"/>
      <c r="B602" s="167"/>
      <c r="C602" s="206" t="s">
        <v>2995</v>
      </c>
      <c r="D602" s="206" t="s">
        <v>199</v>
      </c>
      <c r="E602" s="207" t="s">
        <v>2996</v>
      </c>
      <c r="F602" s="208" t="s">
        <v>2997</v>
      </c>
      <c r="G602" s="209" t="s">
        <v>184</v>
      </c>
      <c r="H602" s="210">
        <v>271.14999999999998</v>
      </c>
      <c r="I602" s="211"/>
      <c r="J602" s="212">
        <f>ROUND(I602*H602,2)</f>
        <v>0</v>
      </c>
      <c r="K602" s="213"/>
      <c r="L602" s="214"/>
      <c r="M602" s="215" t="s">
        <v>1</v>
      </c>
      <c r="N602" s="216" t="s">
        <v>42</v>
      </c>
      <c r="O602" s="59"/>
      <c r="P602" s="178">
        <f>O602*H602</f>
        <v>0</v>
      </c>
      <c r="Q602" s="178">
        <v>4.3499999999999997E-3</v>
      </c>
      <c r="R602" s="178">
        <f>Q602*H602</f>
        <v>1.1795024999999999</v>
      </c>
      <c r="S602" s="178">
        <v>0</v>
      </c>
      <c r="T602" s="179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80" t="s">
        <v>355</v>
      </c>
      <c r="AT602" s="180" t="s">
        <v>199</v>
      </c>
      <c r="AU602" s="180" t="s">
        <v>86</v>
      </c>
      <c r="AY602" s="18" t="s">
        <v>170</v>
      </c>
      <c r="BE602" s="181">
        <f>IF(N602="základní",J602,0)</f>
        <v>0</v>
      </c>
      <c r="BF602" s="181">
        <f>IF(N602="snížená",J602,0)</f>
        <v>0</v>
      </c>
      <c r="BG602" s="181">
        <f>IF(N602="zákl. přenesená",J602,0)</f>
        <v>0</v>
      </c>
      <c r="BH602" s="181">
        <f>IF(N602="sníž. přenesená",J602,0)</f>
        <v>0</v>
      </c>
      <c r="BI602" s="181">
        <f>IF(N602="nulová",J602,0)</f>
        <v>0</v>
      </c>
      <c r="BJ602" s="18" t="s">
        <v>84</v>
      </c>
      <c r="BK602" s="181">
        <f>ROUND(I602*H602,2)</f>
        <v>0</v>
      </c>
      <c r="BL602" s="18" t="s">
        <v>273</v>
      </c>
      <c r="BM602" s="180" t="s">
        <v>2998</v>
      </c>
    </row>
    <row r="603" spans="1:65" s="14" customFormat="1" ht="10.199999999999999">
      <c r="B603" s="190"/>
      <c r="D603" s="183" t="s">
        <v>179</v>
      </c>
      <c r="F603" s="192" t="s">
        <v>2999</v>
      </c>
      <c r="H603" s="193">
        <v>271.14999999999998</v>
      </c>
      <c r="I603" s="194"/>
      <c r="L603" s="190"/>
      <c r="M603" s="195"/>
      <c r="N603" s="196"/>
      <c r="O603" s="196"/>
      <c r="P603" s="196"/>
      <c r="Q603" s="196"/>
      <c r="R603" s="196"/>
      <c r="S603" s="196"/>
      <c r="T603" s="197"/>
      <c r="AT603" s="191" t="s">
        <v>179</v>
      </c>
      <c r="AU603" s="191" t="s">
        <v>86</v>
      </c>
      <c r="AV603" s="14" t="s">
        <v>86</v>
      </c>
      <c r="AW603" s="14" t="s">
        <v>3</v>
      </c>
      <c r="AX603" s="14" t="s">
        <v>84</v>
      </c>
      <c r="AY603" s="191" t="s">
        <v>170</v>
      </c>
    </row>
    <row r="604" spans="1:65" s="2" customFormat="1" ht="16.5" customHeight="1">
      <c r="A604" s="33"/>
      <c r="B604" s="167"/>
      <c r="C604" s="168" t="s">
        <v>3000</v>
      </c>
      <c r="D604" s="168" t="s">
        <v>173</v>
      </c>
      <c r="E604" s="169" t="s">
        <v>862</v>
      </c>
      <c r="F604" s="170" t="s">
        <v>863</v>
      </c>
      <c r="G604" s="171" t="s">
        <v>184</v>
      </c>
      <c r="H604" s="172">
        <v>8.9</v>
      </c>
      <c r="I604" s="173"/>
      <c r="J604" s="174">
        <f>ROUND(I604*H604,2)</f>
        <v>0</v>
      </c>
      <c r="K604" s="175"/>
      <c r="L604" s="34"/>
      <c r="M604" s="176" t="s">
        <v>1</v>
      </c>
      <c r="N604" s="177" t="s">
        <v>42</v>
      </c>
      <c r="O604" s="59"/>
      <c r="P604" s="178">
        <f>O604*H604</f>
        <v>0</v>
      </c>
      <c r="Q604" s="178">
        <v>2.9999999999999997E-4</v>
      </c>
      <c r="R604" s="178">
        <f>Q604*H604</f>
        <v>2.6700000000000001E-3</v>
      </c>
      <c r="S604" s="178">
        <v>0</v>
      </c>
      <c r="T604" s="179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80" t="s">
        <v>273</v>
      </c>
      <c r="AT604" s="180" t="s">
        <v>173</v>
      </c>
      <c r="AU604" s="180" t="s">
        <v>86</v>
      </c>
      <c r="AY604" s="18" t="s">
        <v>170</v>
      </c>
      <c r="BE604" s="181">
        <f>IF(N604="základní",J604,0)</f>
        <v>0</v>
      </c>
      <c r="BF604" s="181">
        <f>IF(N604="snížená",J604,0)</f>
        <v>0</v>
      </c>
      <c r="BG604" s="181">
        <f>IF(N604="zákl. přenesená",J604,0)</f>
        <v>0</v>
      </c>
      <c r="BH604" s="181">
        <f>IF(N604="sníž. přenesená",J604,0)</f>
        <v>0</v>
      </c>
      <c r="BI604" s="181">
        <f>IF(N604="nulová",J604,0)</f>
        <v>0</v>
      </c>
      <c r="BJ604" s="18" t="s">
        <v>84</v>
      </c>
      <c r="BK604" s="181">
        <f>ROUND(I604*H604,2)</f>
        <v>0</v>
      </c>
      <c r="BL604" s="18" t="s">
        <v>273</v>
      </c>
      <c r="BM604" s="180" t="s">
        <v>3001</v>
      </c>
    </row>
    <row r="605" spans="1:65" s="2" customFormat="1" ht="21.75" customHeight="1">
      <c r="A605" s="33"/>
      <c r="B605" s="167"/>
      <c r="C605" s="206" t="s">
        <v>3002</v>
      </c>
      <c r="D605" s="206" t="s">
        <v>199</v>
      </c>
      <c r="E605" s="207" t="s">
        <v>3003</v>
      </c>
      <c r="F605" s="208" t="s">
        <v>3004</v>
      </c>
      <c r="G605" s="209" t="s">
        <v>184</v>
      </c>
      <c r="H605" s="210">
        <v>9.7899999999999991</v>
      </c>
      <c r="I605" s="211"/>
      <c r="J605" s="212">
        <f>ROUND(I605*H605,2)</f>
        <v>0</v>
      </c>
      <c r="K605" s="213"/>
      <c r="L605" s="214"/>
      <c r="M605" s="215" t="s">
        <v>1</v>
      </c>
      <c r="N605" s="216" t="s">
        <v>42</v>
      </c>
      <c r="O605" s="59"/>
      <c r="P605" s="178">
        <f>O605*H605</f>
        <v>0</v>
      </c>
      <c r="Q605" s="178">
        <v>4.2900000000000004E-3</v>
      </c>
      <c r="R605" s="178">
        <f>Q605*H605</f>
        <v>4.1999099999999998E-2</v>
      </c>
      <c r="S605" s="178">
        <v>0</v>
      </c>
      <c r="T605" s="179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80" t="s">
        <v>355</v>
      </c>
      <c r="AT605" s="180" t="s">
        <v>199</v>
      </c>
      <c r="AU605" s="180" t="s">
        <v>86</v>
      </c>
      <c r="AY605" s="18" t="s">
        <v>170</v>
      </c>
      <c r="BE605" s="181">
        <f>IF(N605="základní",J605,0)</f>
        <v>0</v>
      </c>
      <c r="BF605" s="181">
        <f>IF(N605="snížená",J605,0)</f>
        <v>0</v>
      </c>
      <c r="BG605" s="181">
        <f>IF(N605="zákl. přenesená",J605,0)</f>
        <v>0</v>
      </c>
      <c r="BH605" s="181">
        <f>IF(N605="sníž. přenesená",J605,0)</f>
        <v>0</v>
      </c>
      <c r="BI605" s="181">
        <f>IF(N605="nulová",J605,0)</f>
        <v>0</v>
      </c>
      <c r="BJ605" s="18" t="s">
        <v>84</v>
      </c>
      <c r="BK605" s="181">
        <f>ROUND(I605*H605,2)</f>
        <v>0</v>
      </c>
      <c r="BL605" s="18" t="s">
        <v>273</v>
      </c>
      <c r="BM605" s="180" t="s">
        <v>3005</v>
      </c>
    </row>
    <row r="606" spans="1:65" s="14" customFormat="1" ht="10.199999999999999">
      <c r="B606" s="190"/>
      <c r="D606" s="183" t="s">
        <v>179</v>
      </c>
      <c r="F606" s="192" t="s">
        <v>3006</v>
      </c>
      <c r="H606" s="193">
        <v>9.7899999999999991</v>
      </c>
      <c r="I606" s="194"/>
      <c r="L606" s="190"/>
      <c r="M606" s="195"/>
      <c r="N606" s="196"/>
      <c r="O606" s="196"/>
      <c r="P606" s="196"/>
      <c r="Q606" s="196"/>
      <c r="R606" s="196"/>
      <c r="S606" s="196"/>
      <c r="T606" s="197"/>
      <c r="AT606" s="191" t="s">
        <v>179</v>
      </c>
      <c r="AU606" s="191" t="s">
        <v>86</v>
      </c>
      <c r="AV606" s="14" t="s">
        <v>86</v>
      </c>
      <c r="AW606" s="14" t="s">
        <v>3</v>
      </c>
      <c r="AX606" s="14" t="s">
        <v>84</v>
      </c>
      <c r="AY606" s="191" t="s">
        <v>170</v>
      </c>
    </row>
    <row r="607" spans="1:65" s="2" customFormat="1" ht="16.5" customHeight="1">
      <c r="A607" s="33"/>
      <c r="B607" s="167"/>
      <c r="C607" s="168" t="s">
        <v>3007</v>
      </c>
      <c r="D607" s="168" t="s">
        <v>173</v>
      </c>
      <c r="E607" s="169" t="s">
        <v>875</v>
      </c>
      <c r="F607" s="170" t="s">
        <v>876</v>
      </c>
      <c r="G607" s="171" t="s">
        <v>244</v>
      </c>
      <c r="H607" s="172">
        <v>200.58</v>
      </c>
      <c r="I607" s="173"/>
      <c r="J607" s="174">
        <f>ROUND(I607*H607,2)</f>
        <v>0</v>
      </c>
      <c r="K607" s="175"/>
      <c r="L607" s="34"/>
      <c r="M607" s="176" t="s">
        <v>1</v>
      </c>
      <c r="N607" s="177" t="s">
        <v>42</v>
      </c>
      <c r="O607" s="59"/>
      <c r="P607" s="178">
        <f>O607*H607</f>
        <v>0</v>
      </c>
      <c r="Q607" s="178">
        <v>1.0000000000000001E-5</v>
      </c>
      <c r="R607" s="178">
        <f>Q607*H607</f>
        <v>2.0058000000000003E-3</v>
      </c>
      <c r="S607" s="178">
        <v>0</v>
      </c>
      <c r="T607" s="179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80" t="s">
        <v>273</v>
      </c>
      <c r="AT607" s="180" t="s">
        <v>173</v>
      </c>
      <c r="AU607" s="180" t="s">
        <v>86</v>
      </c>
      <c r="AY607" s="18" t="s">
        <v>170</v>
      </c>
      <c r="BE607" s="181">
        <f>IF(N607="základní",J607,0)</f>
        <v>0</v>
      </c>
      <c r="BF607" s="181">
        <f>IF(N607="snížená",J607,0)</f>
        <v>0</v>
      </c>
      <c r="BG607" s="181">
        <f>IF(N607="zákl. přenesená",J607,0)</f>
        <v>0</v>
      </c>
      <c r="BH607" s="181">
        <f>IF(N607="sníž. přenesená",J607,0)</f>
        <v>0</v>
      </c>
      <c r="BI607" s="181">
        <f>IF(N607="nulová",J607,0)</f>
        <v>0</v>
      </c>
      <c r="BJ607" s="18" t="s">
        <v>84</v>
      </c>
      <c r="BK607" s="181">
        <f>ROUND(I607*H607,2)</f>
        <v>0</v>
      </c>
      <c r="BL607" s="18" t="s">
        <v>273</v>
      </c>
      <c r="BM607" s="180" t="s">
        <v>3008</v>
      </c>
    </row>
    <row r="608" spans="1:65" s="14" customFormat="1" ht="10.199999999999999">
      <c r="B608" s="190"/>
      <c r="D608" s="183" t="s">
        <v>179</v>
      </c>
      <c r="E608" s="191" t="s">
        <v>1</v>
      </c>
      <c r="F608" s="192" t="s">
        <v>3009</v>
      </c>
      <c r="H608" s="193">
        <v>30.9</v>
      </c>
      <c r="I608" s="194"/>
      <c r="L608" s="190"/>
      <c r="M608" s="195"/>
      <c r="N608" s="196"/>
      <c r="O608" s="196"/>
      <c r="P608" s="196"/>
      <c r="Q608" s="196"/>
      <c r="R608" s="196"/>
      <c r="S608" s="196"/>
      <c r="T608" s="197"/>
      <c r="AT608" s="191" t="s">
        <v>179</v>
      </c>
      <c r="AU608" s="191" t="s">
        <v>86</v>
      </c>
      <c r="AV608" s="14" t="s">
        <v>86</v>
      </c>
      <c r="AW608" s="14" t="s">
        <v>32</v>
      </c>
      <c r="AX608" s="14" t="s">
        <v>77</v>
      </c>
      <c r="AY608" s="191" t="s">
        <v>170</v>
      </c>
    </row>
    <row r="609" spans="1:65" s="14" customFormat="1" ht="10.199999999999999">
      <c r="B609" s="190"/>
      <c r="D609" s="183" t="s">
        <v>179</v>
      </c>
      <c r="E609" s="191" t="s">
        <v>1</v>
      </c>
      <c r="F609" s="192" t="s">
        <v>3010</v>
      </c>
      <c r="H609" s="193">
        <v>57.4</v>
      </c>
      <c r="I609" s="194"/>
      <c r="L609" s="190"/>
      <c r="M609" s="195"/>
      <c r="N609" s="196"/>
      <c r="O609" s="196"/>
      <c r="P609" s="196"/>
      <c r="Q609" s="196"/>
      <c r="R609" s="196"/>
      <c r="S609" s="196"/>
      <c r="T609" s="197"/>
      <c r="AT609" s="191" t="s">
        <v>179</v>
      </c>
      <c r="AU609" s="191" t="s">
        <v>86</v>
      </c>
      <c r="AV609" s="14" t="s">
        <v>86</v>
      </c>
      <c r="AW609" s="14" t="s">
        <v>32</v>
      </c>
      <c r="AX609" s="14" t="s">
        <v>77</v>
      </c>
      <c r="AY609" s="191" t="s">
        <v>170</v>
      </c>
    </row>
    <row r="610" spans="1:65" s="14" customFormat="1" ht="10.199999999999999">
      <c r="B610" s="190"/>
      <c r="D610" s="183" t="s">
        <v>179</v>
      </c>
      <c r="E610" s="191" t="s">
        <v>1</v>
      </c>
      <c r="F610" s="192" t="s">
        <v>3011</v>
      </c>
      <c r="H610" s="193">
        <v>20.2</v>
      </c>
      <c r="I610" s="194"/>
      <c r="L610" s="190"/>
      <c r="M610" s="195"/>
      <c r="N610" s="196"/>
      <c r="O610" s="196"/>
      <c r="P610" s="196"/>
      <c r="Q610" s="196"/>
      <c r="R610" s="196"/>
      <c r="S610" s="196"/>
      <c r="T610" s="197"/>
      <c r="AT610" s="191" t="s">
        <v>179</v>
      </c>
      <c r="AU610" s="191" t="s">
        <v>86</v>
      </c>
      <c r="AV610" s="14" t="s">
        <v>86</v>
      </c>
      <c r="AW610" s="14" t="s">
        <v>32</v>
      </c>
      <c r="AX610" s="14" t="s">
        <v>77</v>
      </c>
      <c r="AY610" s="191" t="s">
        <v>170</v>
      </c>
    </row>
    <row r="611" spans="1:65" s="14" customFormat="1" ht="10.199999999999999">
      <c r="B611" s="190"/>
      <c r="D611" s="183" t="s">
        <v>179</v>
      </c>
      <c r="E611" s="191" t="s">
        <v>1</v>
      </c>
      <c r="F611" s="192" t="s">
        <v>3012</v>
      </c>
      <c r="H611" s="193">
        <v>23.15</v>
      </c>
      <c r="I611" s="194"/>
      <c r="L611" s="190"/>
      <c r="M611" s="195"/>
      <c r="N611" s="196"/>
      <c r="O611" s="196"/>
      <c r="P611" s="196"/>
      <c r="Q611" s="196"/>
      <c r="R611" s="196"/>
      <c r="S611" s="196"/>
      <c r="T611" s="197"/>
      <c r="AT611" s="191" t="s">
        <v>179</v>
      </c>
      <c r="AU611" s="191" t="s">
        <v>86</v>
      </c>
      <c r="AV611" s="14" t="s">
        <v>86</v>
      </c>
      <c r="AW611" s="14" t="s">
        <v>32</v>
      </c>
      <c r="AX611" s="14" t="s">
        <v>77</v>
      </c>
      <c r="AY611" s="191" t="s">
        <v>170</v>
      </c>
    </row>
    <row r="612" spans="1:65" s="14" customFormat="1" ht="10.199999999999999">
      <c r="B612" s="190"/>
      <c r="D612" s="183" t="s">
        <v>179</v>
      </c>
      <c r="E612" s="191" t="s">
        <v>1</v>
      </c>
      <c r="F612" s="192" t="s">
        <v>3013</v>
      </c>
      <c r="H612" s="193">
        <v>68.930000000000007</v>
      </c>
      <c r="I612" s="194"/>
      <c r="L612" s="190"/>
      <c r="M612" s="195"/>
      <c r="N612" s="196"/>
      <c r="O612" s="196"/>
      <c r="P612" s="196"/>
      <c r="Q612" s="196"/>
      <c r="R612" s="196"/>
      <c r="S612" s="196"/>
      <c r="T612" s="197"/>
      <c r="AT612" s="191" t="s">
        <v>179</v>
      </c>
      <c r="AU612" s="191" t="s">
        <v>86</v>
      </c>
      <c r="AV612" s="14" t="s">
        <v>86</v>
      </c>
      <c r="AW612" s="14" t="s">
        <v>32</v>
      </c>
      <c r="AX612" s="14" t="s">
        <v>77</v>
      </c>
      <c r="AY612" s="191" t="s">
        <v>170</v>
      </c>
    </row>
    <row r="613" spans="1:65" s="15" customFormat="1" ht="10.199999999999999">
      <c r="B613" s="198"/>
      <c r="D613" s="183" t="s">
        <v>179</v>
      </c>
      <c r="E613" s="199" t="s">
        <v>1</v>
      </c>
      <c r="F613" s="200" t="s">
        <v>198</v>
      </c>
      <c r="H613" s="201">
        <v>200.58</v>
      </c>
      <c r="I613" s="202"/>
      <c r="L613" s="198"/>
      <c r="M613" s="203"/>
      <c r="N613" s="204"/>
      <c r="O613" s="204"/>
      <c r="P613" s="204"/>
      <c r="Q613" s="204"/>
      <c r="R613" s="204"/>
      <c r="S613" s="204"/>
      <c r="T613" s="205"/>
      <c r="AT613" s="199" t="s">
        <v>179</v>
      </c>
      <c r="AU613" s="199" t="s">
        <v>86</v>
      </c>
      <c r="AV613" s="15" t="s">
        <v>177</v>
      </c>
      <c r="AW613" s="15" t="s">
        <v>32</v>
      </c>
      <c r="AX613" s="15" t="s">
        <v>84</v>
      </c>
      <c r="AY613" s="199" t="s">
        <v>170</v>
      </c>
    </row>
    <row r="614" spans="1:65" s="2" customFormat="1" ht="16.5" customHeight="1">
      <c r="A614" s="33"/>
      <c r="B614" s="167"/>
      <c r="C614" s="206" t="s">
        <v>3014</v>
      </c>
      <c r="D614" s="206" t="s">
        <v>199</v>
      </c>
      <c r="E614" s="207" t="s">
        <v>3015</v>
      </c>
      <c r="F614" s="208" t="s">
        <v>3016</v>
      </c>
      <c r="G614" s="209" t="s">
        <v>184</v>
      </c>
      <c r="H614" s="210">
        <v>23.861000000000001</v>
      </c>
      <c r="I614" s="211"/>
      <c r="J614" s="212">
        <f>ROUND(I614*H614,2)</f>
        <v>0</v>
      </c>
      <c r="K614" s="213"/>
      <c r="L614" s="214"/>
      <c r="M614" s="215" t="s">
        <v>1</v>
      </c>
      <c r="N614" s="216" t="s">
        <v>42</v>
      </c>
      <c r="O614" s="59"/>
      <c r="P614" s="178">
        <f>O614*H614</f>
        <v>0</v>
      </c>
      <c r="Q614" s="178">
        <v>4.3499999999999997E-3</v>
      </c>
      <c r="R614" s="178">
        <f>Q614*H614</f>
        <v>0.10379534999999999</v>
      </c>
      <c r="S614" s="178">
        <v>0</v>
      </c>
      <c r="T614" s="179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180" t="s">
        <v>355</v>
      </c>
      <c r="AT614" s="180" t="s">
        <v>199</v>
      </c>
      <c r="AU614" s="180" t="s">
        <v>86</v>
      </c>
      <c r="AY614" s="18" t="s">
        <v>170</v>
      </c>
      <c r="BE614" s="181">
        <f>IF(N614="základní",J614,0)</f>
        <v>0</v>
      </c>
      <c r="BF614" s="181">
        <f>IF(N614="snížená",J614,0)</f>
        <v>0</v>
      </c>
      <c r="BG614" s="181">
        <f>IF(N614="zákl. přenesená",J614,0)</f>
        <v>0</v>
      </c>
      <c r="BH614" s="181">
        <f>IF(N614="sníž. přenesená",J614,0)</f>
        <v>0</v>
      </c>
      <c r="BI614" s="181">
        <f>IF(N614="nulová",J614,0)</f>
        <v>0</v>
      </c>
      <c r="BJ614" s="18" t="s">
        <v>84</v>
      </c>
      <c r="BK614" s="181">
        <f>ROUND(I614*H614,2)</f>
        <v>0</v>
      </c>
      <c r="BL614" s="18" t="s">
        <v>273</v>
      </c>
      <c r="BM614" s="180" t="s">
        <v>3017</v>
      </c>
    </row>
    <row r="615" spans="1:65" s="14" customFormat="1" ht="10.199999999999999">
      <c r="B615" s="190"/>
      <c r="D615" s="183" t="s">
        <v>179</v>
      </c>
      <c r="E615" s="191" t="s">
        <v>1</v>
      </c>
      <c r="F615" s="192" t="s">
        <v>3018</v>
      </c>
      <c r="H615" s="193">
        <v>21.692</v>
      </c>
      <c r="I615" s="194"/>
      <c r="L615" s="190"/>
      <c r="M615" s="195"/>
      <c r="N615" s="196"/>
      <c r="O615" s="196"/>
      <c r="P615" s="196"/>
      <c r="Q615" s="196"/>
      <c r="R615" s="196"/>
      <c r="S615" s="196"/>
      <c r="T615" s="197"/>
      <c r="AT615" s="191" t="s">
        <v>179</v>
      </c>
      <c r="AU615" s="191" t="s">
        <v>86</v>
      </c>
      <c r="AV615" s="14" t="s">
        <v>86</v>
      </c>
      <c r="AW615" s="14" t="s">
        <v>32</v>
      </c>
      <c r="AX615" s="14" t="s">
        <v>84</v>
      </c>
      <c r="AY615" s="191" t="s">
        <v>170</v>
      </c>
    </row>
    <row r="616" spans="1:65" s="14" customFormat="1" ht="10.199999999999999">
      <c r="B616" s="190"/>
      <c r="D616" s="183" t="s">
        <v>179</v>
      </c>
      <c r="F616" s="192" t="s">
        <v>3019</v>
      </c>
      <c r="H616" s="193">
        <v>23.861000000000001</v>
      </c>
      <c r="I616" s="194"/>
      <c r="L616" s="190"/>
      <c r="M616" s="195"/>
      <c r="N616" s="196"/>
      <c r="O616" s="196"/>
      <c r="P616" s="196"/>
      <c r="Q616" s="196"/>
      <c r="R616" s="196"/>
      <c r="S616" s="196"/>
      <c r="T616" s="197"/>
      <c r="AT616" s="191" t="s">
        <v>179</v>
      </c>
      <c r="AU616" s="191" t="s">
        <v>86</v>
      </c>
      <c r="AV616" s="14" t="s">
        <v>86</v>
      </c>
      <c r="AW616" s="14" t="s">
        <v>3</v>
      </c>
      <c r="AX616" s="14" t="s">
        <v>84</v>
      </c>
      <c r="AY616" s="191" t="s">
        <v>170</v>
      </c>
    </row>
    <row r="617" spans="1:65" s="2" customFormat="1" ht="16.5" customHeight="1">
      <c r="A617" s="33"/>
      <c r="B617" s="167"/>
      <c r="C617" s="168" t="s">
        <v>3020</v>
      </c>
      <c r="D617" s="168" t="s">
        <v>173</v>
      </c>
      <c r="E617" s="169" t="s">
        <v>3021</v>
      </c>
      <c r="F617" s="170" t="s">
        <v>3022</v>
      </c>
      <c r="G617" s="171" t="s">
        <v>244</v>
      </c>
      <c r="H617" s="172">
        <v>213.28</v>
      </c>
      <c r="I617" s="173"/>
      <c r="J617" s="174">
        <f>ROUND(I617*H617,2)</f>
        <v>0</v>
      </c>
      <c r="K617" s="175"/>
      <c r="L617" s="34"/>
      <c r="M617" s="176" t="s">
        <v>1</v>
      </c>
      <c r="N617" s="177" t="s">
        <v>42</v>
      </c>
      <c r="O617" s="59"/>
      <c r="P617" s="178">
        <f>O617*H617</f>
        <v>0</v>
      </c>
      <c r="Q617" s="178">
        <v>1.0000000000000001E-5</v>
      </c>
      <c r="R617" s="178">
        <f>Q617*H617</f>
        <v>2.1328000000000002E-3</v>
      </c>
      <c r="S617" s="178">
        <v>0</v>
      </c>
      <c r="T617" s="179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180" t="s">
        <v>273</v>
      </c>
      <c r="AT617" s="180" t="s">
        <v>173</v>
      </c>
      <c r="AU617" s="180" t="s">
        <v>86</v>
      </c>
      <c r="AY617" s="18" t="s">
        <v>170</v>
      </c>
      <c r="BE617" s="181">
        <f>IF(N617="základní",J617,0)</f>
        <v>0</v>
      </c>
      <c r="BF617" s="181">
        <f>IF(N617="snížená",J617,0)</f>
        <v>0</v>
      </c>
      <c r="BG617" s="181">
        <f>IF(N617="zákl. přenesená",J617,0)</f>
        <v>0</v>
      </c>
      <c r="BH617" s="181">
        <f>IF(N617="sníž. přenesená",J617,0)</f>
        <v>0</v>
      </c>
      <c r="BI617" s="181">
        <f>IF(N617="nulová",J617,0)</f>
        <v>0</v>
      </c>
      <c r="BJ617" s="18" t="s">
        <v>84</v>
      </c>
      <c r="BK617" s="181">
        <f>ROUND(I617*H617,2)</f>
        <v>0</v>
      </c>
      <c r="BL617" s="18" t="s">
        <v>273</v>
      </c>
      <c r="BM617" s="180" t="s">
        <v>3023</v>
      </c>
    </row>
    <row r="618" spans="1:65" s="14" customFormat="1" ht="10.199999999999999">
      <c r="B618" s="190"/>
      <c r="D618" s="183" t="s">
        <v>179</v>
      </c>
      <c r="E618" s="191" t="s">
        <v>1</v>
      </c>
      <c r="F618" s="192" t="s">
        <v>3009</v>
      </c>
      <c r="H618" s="193">
        <v>30.9</v>
      </c>
      <c r="I618" s="194"/>
      <c r="L618" s="190"/>
      <c r="M618" s="195"/>
      <c r="N618" s="196"/>
      <c r="O618" s="196"/>
      <c r="P618" s="196"/>
      <c r="Q618" s="196"/>
      <c r="R618" s="196"/>
      <c r="S618" s="196"/>
      <c r="T618" s="197"/>
      <c r="AT618" s="191" t="s">
        <v>179</v>
      </c>
      <c r="AU618" s="191" t="s">
        <v>86</v>
      </c>
      <c r="AV618" s="14" t="s">
        <v>86</v>
      </c>
      <c r="AW618" s="14" t="s">
        <v>32</v>
      </c>
      <c r="AX618" s="14" t="s">
        <v>77</v>
      </c>
      <c r="AY618" s="191" t="s">
        <v>170</v>
      </c>
    </row>
    <row r="619" spans="1:65" s="14" customFormat="1" ht="10.199999999999999">
      <c r="B619" s="190"/>
      <c r="D619" s="183" t="s">
        <v>179</v>
      </c>
      <c r="E619" s="191" t="s">
        <v>1</v>
      </c>
      <c r="F619" s="192" t="s">
        <v>3010</v>
      </c>
      <c r="H619" s="193">
        <v>57.4</v>
      </c>
      <c r="I619" s="194"/>
      <c r="L619" s="190"/>
      <c r="M619" s="195"/>
      <c r="N619" s="196"/>
      <c r="O619" s="196"/>
      <c r="P619" s="196"/>
      <c r="Q619" s="196"/>
      <c r="R619" s="196"/>
      <c r="S619" s="196"/>
      <c r="T619" s="197"/>
      <c r="AT619" s="191" t="s">
        <v>179</v>
      </c>
      <c r="AU619" s="191" t="s">
        <v>86</v>
      </c>
      <c r="AV619" s="14" t="s">
        <v>86</v>
      </c>
      <c r="AW619" s="14" t="s">
        <v>32</v>
      </c>
      <c r="AX619" s="14" t="s">
        <v>77</v>
      </c>
      <c r="AY619" s="191" t="s">
        <v>170</v>
      </c>
    </row>
    <row r="620" spans="1:65" s="14" customFormat="1" ht="10.199999999999999">
      <c r="B620" s="190"/>
      <c r="D620" s="183" t="s">
        <v>179</v>
      </c>
      <c r="E620" s="191" t="s">
        <v>1</v>
      </c>
      <c r="F620" s="192" t="s">
        <v>3011</v>
      </c>
      <c r="H620" s="193">
        <v>20.2</v>
      </c>
      <c r="I620" s="194"/>
      <c r="L620" s="190"/>
      <c r="M620" s="195"/>
      <c r="N620" s="196"/>
      <c r="O620" s="196"/>
      <c r="P620" s="196"/>
      <c r="Q620" s="196"/>
      <c r="R620" s="196"/>
      <c r="S620" s="196"/>
      <c r="T620" s="197"/>
      <c r="AT620" s="191" t="s">
        <v>179</v>
      </c>
      <c r="AU620" s="191" t="s">
        <v>86</v>
      </c>
      <c r="AV620" s="14" t="s">
        <v>86</v>
      </c>
      <c r="AW620" s="14" t="s">
        <v>32</v>
      </c>
      <c r="AX620" s="14" t="s">
        <v>77</v>
      </c>
      <c r="AY620" s="191" t="s">
        <v>170</v>
      </c>
    </row>
    <row r="621" spans="1:65" s="14" customFormat="1" ht="10.199999999999999">
      <c r="B621" s="190"/>
      <c r="D621" s="183" t="s">
        <v>179</v>
      </c>
      <c r="E621" s="191" t="s">
        <v>1</v>
      </c>
      <c r="F621" s="192" t="s">
        <v>3012</v>
      </c>
      <c r="H621" s="193">
        <v>23.15</v>
      </c>
      <c r="I621" s="194"/>
      <c r="L621" s="190"/>
      <c r="M621" s="195"/>
      <c r="N621" s="196"/>
      <c r="O621" s="196"/>
      <c r="P621" s="196"/>
      <c r="Q621" s="196"/>
      <c r="R621" s="196"/>
      <c r="S621" s="196"/>
      <c r="T621" s="197"/>
      <c r="AT621" s="191" t="s">
        <v>179</v>
      </c>
      <c r="AU621" s="191" t="s">
        <v>86</v>
      </c>
      <c r="AV621" s="14" t="s">
        <v>86</v>
      </c>
      <c r="AW621" s="14" t="s">
        <v>32</v>
      </c>
      <c r="AX621" s="14" t="s">
        <v>77</v>
      </c>
      <c r="AY621" s="191" t="s">
        <v>170</v>
      </c>
    </row>
    <row r="622" spans="1:65" s="14" customFormat="1" ht="10.199999999999999">
      <c r="B622" s="190"/>
      <c r="D622" s="183" t="s">
        <v>179</v>
      </c>
      <c r="E622" s="191" t="s">
        <v>1</v>
      </c>
      <c r="F622" s="192" t="s">
        <v>3013</v>
      </c>
      <c r="H622" s="193">
        <v>68.930000000000007</v>
      </c>
      <c r="I622" s="194"/>
      <c r="L622" s="190"/>
      <c r="M622" s="195"/>
      <c r="N622" s="196"/>
      <c r="O622" s="196"/>
      <c r="P622" s="196"/>
      <c r="Q622" s="196"/>
      <c r="R622" s="196"/>
      <c r="S622" s="196"/>
      <c r="T622" s="197"/>
      <c r="AT622" s="191" t="s">
        <v>179</v>
      </c>
      <c r="AU622" s="191" t="s">
        <v>86</v>
      </c>
      <c r="AV622" s="14" t="s">
        <v>86</v>
      </c>
      <c r="AW622" s="14" t="s">
        <v>32</v>
      </c>
      <c r="AX622" s="14" t="s">
        <v>77</v>
      </c>
      <c r="AY622" s="191" t="s">
        <v>170</v>
      </c>
    </row>
    <row r="623" spans="1:65" s="16" customFormat="1" ht="10.199999999999999">
      <c r="B623" s="217"/>
      <c r="D623" s="183" t="s">
        <v>179</v>
      </c>
      <c r="E623" s="218" t="s">
        <v>1</v>
      </c>
      <c r="F623" s="219" t="s">
        <v>221</v>
      </c>
      <c r="H623" s="220">
        <v>200.58</v>
      </c>
      <c r="I623" s="221"/>
      <c r="L623" s="217"/>
      <c r="M623" s="222"/>
      <c r="N623" s="223"/>
      <c r="O623" s="223"/>
      <c r="P623" s="223"/>
      <c r="Q623" s="223"/>
      <c r="R623" s="223"/>
      <c r="S623" s="223"/>
      <c r="T623" s="224"/>
      <c r="AT623" s="218" t="s">
        <v>179</v>
      </c>
      <c r="AU623" s="218" t="s">
        <v>86</v>
      </c>
      <c r="AV623" s="16" t="s">
        <v>171</v>
      </c>
      <c r="AW623" s="16" t="s">
        <v>32</v>
      </c>
      <c r="AX623" s="16" t="s">
        <v>77</v>
      </c>
      <c r="AY623" s="218" t="s">
        <v>170</v>
      </c>
    </row>
    <row r="624" spans="1:65" s="14" customFormat="1" ht="10.199999999999999">
      <c r="B624" s="190"/>
      <c r="D624" s="183" t="s">
        <v>179</v>
      </c>
      <c r="E624" s="191" t="s">
        <v>1</v>
      </c>
      <c r="F624" s="192" t="s">
        <v>3024</v>
      </c>
      <c r="H624" s="193">
        <v>12.7</v>
      </c>
      <c r="I624" s="194"/>
      <c r="L624" s="190"/>
      <c r="M624" s="195"/>
      <c r="N624" s="196"/>
      <c r="O624" s="196"/>
      <c r="P624" s="196"/>
      <c r="Q624" s="196"/>
      <c r="R624" s="196"/>
      <c r="S624" s="196"/>
      <c r="T624" s="197"/>
      <c r="AT624" s="191" t="s">
        <v>179</v>
      </c>
      <c r="AU624" s="191" t="s">
        <v>86</v>
      </c>
      <c r="AV624" s="14" t="s">
        <v>86</v>
      </c>
      <c r="AW624" s="14" t="s">
        <v>32</v>
      </c>
      <c r="AX624" s="14" t="s">
        <v>77</v>
      </c>
      <c r="AY624" s="191" t="s">
        <v>170</v>
      </c>
    </row>
    <row r="625" spans="1:65" s="15" customFormat="1" ht="10.199999999999999">
      <c r="B625" s="198"/>
      <c r="D625" s="183" t="s">
        <v>179</v>
      </c>
      <c r="E625" s="199" t="s">
        <v>1</v>
      </c>
      <c r="F625" s="200" t="s">
        <v>198</v>
      </c>
      <c r="H625" s="201">
        <v>213.28</v>
      </c>
      <c r="I625" s="202"/>
      <c r="L625" s="198"/>
      <c r="M625" s="203"/>
      <c r="N625" s="204"/>
      <c r="O625" s="204"/>
      <c r="P625" s="204"/>
      <c r="Q625" s="204"/>
      <c r="R625" s="204"/>
      <c r="S625" s="204"/>
      <c r="T625" s="205"/>
      <c r="AT625" s="199" t="s">
        <v>179</v>
      </c>
      <c r="AU625" s="199" t="s">
        <v>86</v>
      </c>
      <c r="AV625" s="15" t="s">
        <v>177</v>
      </c>
      <c r="AW625" s="15" t="s">
        <v>32</v>
      </c>
      <c r="AX625" s="15" t="s">
        <v>84</v>
      </c>
      <c r="AY625" s="199" t="s">
        <v>170</v>
      </c>
    </row>
    <row r="626" spans="1:65" s="2" customFormat="1" ht="16.5" customHeight="1">
      <c r="A626" s="33"/>
      <c r="B626" s="167"/>
      <c r="C626" s="206" t="s">
        <v>3025</v>
      </c>
      <c r="D626" s="206" t="s">
        <v>199</v>
      </c>
      <c r="E626" s="207" t="s">
        <v>3026</v>
      </c>
      <c r="F626" s="208" t="s">
        <v>3027</v>
      </c>
      <c r="G626" s="209" t="s">
        <v>244</v>
      </c>
      <c r="H626" s="210">
        <v>13.97</v>
      </c>
      <c r="I626" s="211"/>
      <c r="J626" s="212">
        <f>ROUND(I626*H626,2)</f>
        <v>0</v>
      </c>
      <c r="K626" s="213"/>
      <c r="L626" s="214"/>
      <c r="M626" s="215" t="s">
        <v>1</v>
      </c>
      <c r="N626" s="216" t="s">
        <v>42</v>
      </c>
      <c r="O626" s="59"/>
      <c r="P626" s="178">
        <f>O626*H626</f>
        <v>0</v>
      </c>
      <c r="Q626" s="178">
        <v>2.0000000000000001E-4</v>
      </c>
      <c r="R626" s="178">
        <f>Q626*H626</f>
        <v>2.7940000000000005E-3</v>
      </c>
      <c r="S626" s="178">
        <v>0</v>
      </c>
      <c r="T626" s="179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80" t="s">
        <v>355</v>
      </c>
      <c r="AT626" s="180" t="s">
        <v>199</v>
      </c>
      <c r="AU626" s="180" t="s">
        <v>86</v>
      </c>
      <c r="AY626" s="18" t="s">
        <v>170</v>
      </c>
      <c r="BE626" s="181">
        <f>IF(N626="základní",J626,0)</f>
        <v>0</v>
      </c>
      <c r="BF626" s="181">
        <f>IF(N626="snížená",J626,0)</f>
        <v>0</v>
      </c>
      <c r="BG626" s="181">
        <f>IF(N626="zákl. přenesená",J626,0)</f>
        <v>0</v>
      </c>
      <c r="BH626" s="181">
        <f>IF(N626="sníž. přenesená",J626,0)</f>
        <v>0</v>
      </c>
      <c r="BI626" s="181">
        <f>IF(N626="nulová",J626,0)</f>
        <v>0</v>
      </c>
      <c r="BJ626" s="18" t="s">
        <v>84</v>
      </c>
      <c r="BK626" s="181">
        <f>ROUND(I626*H626,2)</f>
        <v>0</v>
      </c>
      <c r="BL626" s="18" t="s">
        <v>273</v>
      </c>
      <c r="BM626" s="180" t="s">
        <v>3028</v>
      </c>
    </row>
    <row r="627" spans="1:65" s="14" customFormat="1" ht="10.199999999999999">
      <c r="B627" s="190"/>
      <c r="D627" s="183" t="s">
        <v>179</v>
      </c>
      <c r="E627" s="191" t="s">
        <v>1</v>
      </c>
      <c r="F627" s="192" t="s">
        <v>3029</v>
      </c>
      <c r="H627" s="193">
        <v>13.97</v>
      </c>
      <c r="I627" s="194"/>
      <c r="L627" s="190"/>
      <c r="M627" s="195"/>
      <c r="N627" s="196"/>
      <c r="O627" s="196"/>
      <c r="P627" s="196"/>
      <c r="Q627" s="196"/>
      <c r="R627" s="196"/>
      <c r="S627" s="196"/>
      <c r="T627" s="197"/>
      <c r="AT627" s="191" t="s">
        <v>179</v>
      </c>
      <c r="AU627" s="191" t="s">
        <v>86</v>
      </c>
      <c r="AV627" s="14" t="s">
        <v>86</v>
      </c>
      <c r="AW627" s="14" t="s">
        <v>32</v>
      </c>
      <c r="AX627" s="14" t="s">
        <v>84</v>
      </c>
      <c r="AY627" s="191" t="s">
        <v>170</v>
      </c>
    </row>
    <row r="628" spans="1:65" s="2" customFormat="1" ht="16.5" customHeight="1">
      <c r="A628" s="33"/>
      <c r="B628" s="167"/>
      <c r="C628" s="206" t="s">
        <v>3030</v>
      </c>
      <c r="D628" s="206" t="s">
        <v>199</v>
      </c>
      <c r="E628" s="207" t="s">
        <v>3031</v>
      </c>
      <c r="F628" s="208" t="s">
        <v>3032</v>
      </c>
      <c r="G628" s="209" t="s">
        <v>244</v>
      </c>
      <c r="H628" s="210">
        <v>254.77</v>
      </c>
      <c r="I628" s="211"/>
      <c r="J628" s="212">
        <f>ROUND(I628*H628,2)</f>
        <v>0</v>
      </c>
      <c r="K628" s="213"/>
      <c r="L628" s="214"/>
      <c r="M628" s="215" t="s">
        <v>1</v>
      </c>
      <c r="N628" s="216" t="s">
        <v>42</v>
      </c>
      <c r="O628" s="59"/>
      <c r="P628" s="178">
        <f>O628*H628</f>
        <v>0</v>
      </c>
      <c r="Q628" s="178">
        <v>2.9999999999999997E-4</v>
      </c>
      <c r="R628" s="178">
        <f>Q628*H628</f>
        <v>7.6430999999999999E-2</v>
      </c>
      <c r="S628" s="178">
        <v>0</v>
      </c>
      <c r="T628" s="179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80" t="s">
        <v>355</v>
      </c>
      <c r="AT628" s="180" t="s">
        <v>199</v>
      </c>
      <c r="AU628" s="180" t="s">
        <v>86</v>
      </c>
      <c r="AY628" s="18" t="s">
        <v>170</v>
      </c>
      <c r="BE628" s="181">
        <f>IF(N628="základní",J628,0)</f>
        <v>0</v>
      </c>
      <c r="BF628" s="181">
        <f>IF(N628="snížená",J628,0)</f>
        <v>0</v>
      </c>
      <c r="BG628" s="181">
        <f>IF(N628="zákl. přenesená",J628,0)</f>
        <v>0</v>
      </c>
      <c r="BH628" s="181">
        <f>IF(N628="sníž. přenesená",J628,0)</f>
        <v>0</v>
      </c>
      <c r="BI628" s="181">
        <f>IF(N628="nulová",J628,0)</f>
        <v>0</v>
      </c>
      <c r="BJ628" s="18" t="s">
        <v>84</v>
      </c>
      <c r="BK628" s="181">
        <f>ROUND(I628*H628,2)</f>
        <v>0</v>
      </c>
      <c r="BL628" s="18" t="s">
        <v>273</v>
      </c>
      <c r="BM628" s="180" t="s">
        <v>3033</v>
      </c>
    </row>
    <row r="629" spans="1:65" s="14" customFormat="1" ht="10.199999999999999">
      <c r="B629" s="190"/>
      <c r="D629" s="183" t="s">
        <v>179</v>
      </c>
      <c r="E629" s="191" t="s">
        <v>1</v>
      </c>
      <c r="F629" s="192" t="s">
        <v>3034</v>
      </c>
      <c r="H629" s="193">
        <v>231.60900000000001</v>
      </c>
      <c r="I629" s="194"/>
      <c r="L629" s="190"/>
      <c r="M629" s="195"/>
      <c r="N629" s="196"/>
      <c r="O629" s="196"/>
      <c r="P629" s="196"/>
      <c r="Q629" s="196"/>
      <c r="R629" s="196"/>
      <c r="S629" s="196"/>
      <c r="T629" s="197"/>
      <c r="AT629" s="191" t="s">
        <v>179</v>
      </c>
      <c r="AU629" s="191" t="s">
        <v>86</v>
      </c>
      <c r="AV629" s="14" t="s">
        <v>86</v>
      </c>
      <c r="AW629" s="14" t="s">
        <v>32</v>
      </c>
      <c r="AX629" s="14" t="s">
        <v>84</v>
      </c>
      <c r="AY629" s="191" t="s">
        <v>170</v>
      </c>
    </row>
    <row r="630" spans="1:65" s="14" customFormat="1" ht="10.199999999999999">
      <c r="B630" s="190"/>
      <c r="D630" s="183" t="s">
        <v>179</v>
      </c>
      <c r="F630" s="192" t="s">
        <v>3035</v>
      </c>
      <c r="H630" s="193">
        <v>254.77</v>
      </c>
      <c r="I630" s="194"/>
      <c r="L630" s="190"/>
      <c r="M630" s="195"/>
      <c r="N630" s="196"/>
      <c r="O630" s="196"/>
      <c r="P630" s="196"/>
      <c r="Q630" s="196"/>
      <c r="R630" s="196"/>
      <c r="S630" s="196"/>
      <c r="T630" s="197"/>
      <c r="AT630" s="191" t="s">
        <v>179</v>
      </c>
      <c r="AU630" s="191" t="s">
        <v>86</v>
      </c>
      <c r="AV630" s="14" t="s">
        <v>86</v>
      </c>
      <c r="AW630" s="14" t="s">
        <v>3</v>
      </c>
      <c r="AX630" s="14" t="s">
        <v>84</v>
      </c>
      <c r="AY630" s="191" t="s">
        <v>170</v>
      </c>
    </row>
    <row r="631" spans="1:65" s="2" customFormat="1" ht="21.75" customHeight="1">
      <c r="A631" s="33"/>
      <c r="B631" s="167"/>
      <c r="C631" s="168" t="s">
        <v>3036</v>
      </c>
      <c r="D631" s="168" t="s">
        <v>173</v>
      </c>
      <c r="E631" s="169" t="s">
        <v>890</v>
      </c>
      <c r="F631" s="170" t="s">
        <v>891</v>
      </c>
      <c r="G631" s="171" t="s">
        <v>190</v>
      </c>
      <c r="H631" s="172">
        <v>1.462</v>
      </c>
      <c r="I631" s="173"/>
      <c r="J631" s="174">
        <f>ROUND(I631*H631,2)</f>
        <v>0</v>
      </c>
      <c r="K631" s="175"/>
      <c r="L631" s="34"/>
      <c r="M631" s="176" t="s">
        <v>1</v>
      </c>
      <c r="N631" s="177" t="s">
        <v>42</v>
      </c>
      <c r="O631" s="59"/>
      <c r="P631" s="178">
        <f>O631*H631</f>
        <v>0</v>
      </c>
      <c r="Q631" s="178">
        <v>0</v>
      </c>
      <c r="R631" s="178">
        <f>Q631*H631</f>
        <v>0</v>
      </c>
      <c r="S631" s="178">
        <v>0</v>
      </c>
      <c r="T631" s="179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80" t="s">
        <v>273</v>
      </c>
      <c r="AT631" s="180" t="s">
        <v>173</v>
      </c>
      <c r="AU631" s="180" t="s">
        <v>86</v>
      </c>
      <c r="AY631" s="18" t="s">
        <v>170</v>
      </c>
      <c r="BE631" s="181">
        <f>IF(N631="základní",J631,0)</f>
        <v>0</v>
      </c>
      <c r="BF631" s="181">
        <f>IF(N631="snížená",J631,0)</f>
        <v>0</v>
      </c>
      <c r="BG631" s="181">
        <f>IF(N631="zákl. přenesená",J631,0)</f>
        <v>0</v>
      </c>
      <c r="BH631" s="181">
        <f>IF(N631="sníž. přenesená",J631,0)</f>
        <v>0</v>
      </c>
      <c r="BI631" s="181">
        <f>IF(N631="nulová",J631,0)</f>
        <v>0</v>
      </c>
      <c r="BJ631" s="18" t="s">
        <v>84</v>
      </c>
      <c r="BK631" s="181">
        <f>ROUND(I631*H631,2)</f>
        <v>0</v>
      </c>
      <c r="BL631" s="18" t="s">
        <v>273</v>
      </c>
      <c r="BM631" s="180" t="s">
        <v>3037</v>
      </c>
    </row>
    <row r="632" spans="1:65" s="12" customFormat="1" ht="22.8" customHeight="1">
      <c r="B632" s="154"/>
      <c r="D632" s="155" t="s">
        <v>76</v>
      </c>
      <c r="E632" s="165" t="s">
        <v>893</v>
      </c>
      <c r="F632" s="165" t="s">
        <v>894</v>
      </c>
      <c r="I632" s="157"/>
      <c r="J632" s="166">
        <f>BK632</f>
        <v>0</v>
      </c>
      <c r="L632" s="154"/>
      <c r="M632" s="159"/>
      <c r="N632" s="160"/>
      <c r="O632" s="160"/>
      <c r="P632" s="161">
        <f>SUM(P633:P655)</f>
        <v>0</v>
      </c>
      <c r="Q632" s="160"/>
      <c r="R632" s="161">
        <f>SUM(R633:R655)</f>
        <v>1.7761230000000001</v>
      </c>
      <c r="S632" s="160"/>
      <c r="T632" s="162">
        <f>SUM(T633:T655)</f>
        <v>0</v>
      </c>
      <c r="AR632" s="155" t="s">
        <v>86</v>
      </c>
      <c r="AT632" s="163" t="s">
        <v>76</v>
      </c>
      <c r="AU632" s="163" t="s">
        <v>84</v>
      </c>
      <c r="AY632" s="155" t="s">
        <v>170</v>
      </c>
      <c r="BK632" s="164">
        <f>SUM(BK633:BK655)</f>
        <v>0</v>
      </c>
    </row>
    <row r="633" spans="1:65" s="2" customFormat="1" ht="16.5" customHeight="1">
      <c r="A633" s="33"/>
      <c r="B633" s="167"/>
      <c r="C633" s="168" t="s">
        <v>3038</v>
      </c>
      <c r="D633" s="168" t="s">
        <v>173</v>
      </c>
      <c r="E633" s="169" t="s">
        <v>900</v>
      </c>
      <c r="F633" s="170" t="s">
        <v>901</v>
      </c>
      <c r="G633" s="171" t="s">
        <v>184</v>
      </c>
      <c r="H633" s="172">
        <v>84.203999999999994</v>
      </c>
      <c r="I633" s="173"/>
      <c r="J633" s="174">
        <f>ROUND(I633*H633,2)</f>
        <v>0</v>
      </c>
      <c r="K633" s="175"/>
      <c r="L633" s="34"/>
      <c r="M633" s="176" t="s">
        <v>1</v>
      </c>
      <c r="N633" s="177" t="s">
        <v>42</v>
      </c>
      <c r="O633" s="59"/>
      <c r="P633" s="178">
        <f>O633*H633</f>
        <v>0</v>
      </c>
      <c r="Q633" s="178">
        <v>2.9999999999999997E-4</v>
      </c>
      <c r="R633" s="178">
        <f>Q633*H633</f>
        <v>2.5261199999999998E-2</v>
      </c>
      <c r="S633" s="178">
        <v>0</v>
      </c>
      <c r="T633" s="179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80" t="s">
        <v>273</v>
      </c>
      <c r="AT633" s="180" t="s">
        <v>173</v>
      </c>
      <c r="AU633" s="180" t="s">
        <v>86</v>
      </c>
      <c r="AY633" s="18" t="s">
        <v>170</v>
      </c>
      <c r="BE633" s="181">
        <f>IF(N633="základní",J633,0)</f>
        <v>0</v>
      </c>
      <c r="BF633" s="181">
        <f>IF(N633="snížená",J633,0)</f>
        <v>0</v>
      </c>
      <c r="BG633" s="181">
        <f>IF(N633="zákl. přenesená",J633,0)</f>
        <v>0</v>
      </c>
      <c r="BH633" s="181">
        <f>IF(N633="sníž. přenesená",J633,0)</f>
        <v>0</v>
      </c>
      <c r="BI633" s="181">
        <f>IF(N633="nulová",J633,0)</f>
        <v>0</v>
      </c>
      <c r="BJ633" s="18" t="s">
        <v>84</v>
      </c>
      <c r="BK633" s="181">
        <f>ROUND(I633*H633,2)</f>
        <v>0</v>
      </c>
      <c r="BL633" s="18" t="s">
        <v>273</v>
      </c>
      <c r="BM633" s="180" t="s">
        <v>3039</v>
      </c>
    </row>
    <row r="634" spans="1:65" s="2" customFormat="1" ht="21.75" customHeight="1">
      <c r="A634" s="33"/>
      <c r="B634" s="167"/>
      <c r="C634" s="168" t="s">
        <v>3040</v>
      </c>
      <c r="D634" s="168" t="s">
        <v>173</v>
      </c>
      <c r="E634" s="169" t="s">
        <v>904</v>
      </c>
      <c r="F634" s="170" t="s">
        <v>905</v>
      </c>
      <c r="G634" s="171" t="s">
        <v>184</v>
      </c>
      <c r="H634" s="172">
        <v>14</v>
      </c>
      <c r="I634" s="173"/>
      <c r="J634" s="174">
        <f>ROUND(I634*H634,2)</f>
        <v>0</v>
      </c>
      <c r="K634" s="175"/>
      <c r="L634" s="34"/>
      <c r="M634" s="176" t="s">
        <v>1</v>
      </c>
      <c r="N634" s="177" t="s">
        <v>42</v>
      </c>
      <c r="O634" s="59"/>
      <c r="P634" s="178">
        <f>O634*H634</f>
        <v>0</v>
      </c>
      <c r="Q634" s="178">
        <v>1.5E-3</v>
      </c>
      <c r="R634" s="178">
        <f>Q634*H634</f>
        <v>2.1000000000000001E-2</v>
      </c>
      <c r="S634" s="178">
        <v>0</v>
      </c>
      <c r="T634" s="179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80" t="s">
        <v>273</v>
      </c>
      <c r="AT634" s="180" t="s">
        <v>173</v>
      </c>
      <c r="AU634" s="180" t="s">
        <v>86</v>
      </c>
      <c r="AY634" s="18" t="s">
        <v>170</v>
      </c>
      <c r="BE634" s="181">
        <f>IF(N634="základní",J634,0)</f>
        <v>0</v>
      </c>
      <c r="BF634" s="181">
        <f>IF(N634="snížená",J634,0)</f>
        <v>0</v>
      </c>
      <c r="BG634" s="181">
        <f>IF(N634="zákl. přenesená",J634,0)</f>
        <v>0</v>
      </c>
      <c r="BH634" s="181">
        <f>IF(N634="sníž. přenesená",J634,0)</f>
        <v>0</v>
      </c>
      <c r="BI634" s="181">
        <f>IF(N634="nulová",J634,0)</f>
        <v>0</v>
      </c>
      <c r="BJ634" s="18" t="s">
        <v>84</v>
      </c>
      <c r="BK634" s="181">
        <f>ROUND(I634*H634,2)</f>
        <v>0</v>
      </c>
      <c r="BL634" s="18" t="s">
        <v>273</v>
      </c>
      <c r="BM634" s="180" t="s">
        <v>3041</v>
      </c>
    </row>
    <row r="635" spans="1:65" s="14" customFormat="1" ht="10.199999999999999">
      <c r="B635" s="190"/>
      <c r="D635" s="183" t="s">
        <v>179</v>
      </c>
      <c r="E635" s="191" t="s">
        <v>1</v>
      </c>
      <c r="F635" s="192" t="s">
        <v>3042</v>
      </c>
      <c r="H635" s="193">
        <v>14</v>
      </c>
      <c r="I635" s="194"/>
      <c r="L635" s="190"/>
      <c r="M635" s="195"/>
      <c r="N635" s="196"/>
      <c r="O635" s="196"/>
      <c r="P635" s="196"/>
      <c r="Q635" s="196"/>
      <c r="R635" s="196"/>
      <c r="S635" s="196"/>
      <c r="T635" s="197"/>
      <c r="AT635" s="191" t="s">
        <v>179</v>
      </c>
      <c r="AU635" s="191" t="s">
        <v>86</v>
      </c>
      <c r="AV635" s="14" t="s">
        <v>86</v>
      </c>
      <c r="AW635" s="14" t="s">
        <v>32</v>
      </c>
      <c r="AX635" s="14" t="s">
        <v>84</v>
      </c>
      <c r="AY635" s="191" t="s">
        <v>170</v>
      </c>
    </row>
    <row r="636" spans="1:65" s="2" customFormat="1" ht="16.5" customHeight="1">
      <c r="A636" s="33"/>
      <c r="B636" s="167"/>
      <c r="C636" s="168" t="s">
        <v>3043</v>
      </c>
      <c r="D636" s="168" t="s">
        <v>173</v>
      </c>
      <c r="E636" s="169" t="s">
        <v>914</v>
      </c>
      <c r="F636" s="170" t="s">
        <v>915</v>
      </c>
      <c r="G636" s="171" t="s">
        <v>297</v>
      </c>
      <c r="H636" s="172">
        <v>5.2</v>
      </c>
      <c r="I636" s="173"/>
      <c r="J636" s="174">
        <f>ROUND(I636*H636,2)</f>
        <v>0</v>
      </c>
      <c r="K636" s="175"/>
      <c r="L636" s="34"/>
      <c r="M636" s="176" t="s">
        <v>1</v>
      </c>
      <c r="N636" s="177" t="s">
        <v>42</v>
      </c>
      <c r="O636" s="59"/>
      <c r="P636" s="178">
        <f>O636*H636</f>
        <v>0</v>
      </c>
      <c r="Q636" s="178">
        <v>2.2000000000000001E-4</v>
      </c>
      <c r="R636" s="178">
        <f>Q636*H636</f>
        <v>1.1440000000000001E-3</v>
      </c>
      <c r="S636" s="178">
        <v>0</v>
      </c>
      <c r="T636" s="179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80" t="s">
        <v>273</v>
      </c>
      <c r="AT636" s="180" t="s">
        <v>173</v>
      </c>
      <c r="AU636" s="180" t="s">
        <v>86</v>
      </c>
      <c r="AY636" s="18" t="s">
        <v>170</v>
      </c>
      <c r="BE636" s="181">
        <f>IF(N636="základní",J636,0)</f>
        <v>0</v>
      </c>
      <c r="BF636" s="181">
        <f>IF(N636="snížená",J636,0)</f>
        <v>0</v>
      </c>
      <c r="BG636" s="181">
        <f>IF(N636="zákl. přenesená",J636,0)</f>
        <v>0</v>
      </c>
      <c r="BH636" s="181">
        <f>IF(N636="sníž. přenesená",J636,0)</f>
        <v>0</v>
      </c>
      <c r="BI636" s="181">
        <f>IF(N636="nulová",J636,0)</f>
        <v>0</v>
      </c>
      <c r="BJ636" s="18" t="s">
        <v>84</v>
      </c>
      <c r="BK636" s="181">
        <f>ROUND(I636*H636,2)</f>
        <v>0</v>
      </c>
      <c r="BL636" s="18" t="s">
        <v>273</v>
      </c>
      <c r="BM636" s="180" t="s">
        <v>3044</v>
      </c>
    </row>
    <row r="637" spans="1:65" s="14" customFormat="1" ht="10.199999999999999">
      <c r="B637" s="190"/>
      <c r="D637" s="183" t="s">
        <v>179</v>
      </c>
      <c r="E637" s="191" t="s">
        <v>1</v>
      </c>
      <c r="F637" s="192" t="s">
        <v>3045</v>
      </c>
      <c r="H637" s="193">
        <v>5.2</v>
      </c>
      <c r="I637" s="194"/>
      <c r="L637" s="190"/>
      <c r="M637" s="195"/>
      <c r="N637" s="196"/>
      <c r="O637" s="196"/>
      <c r="P637" s="196"/>
      <c r="Q637" s="196"/>
      <c r="R637" s="196"/>
      <c r="S637" s="196"/>
      <c r="T637" s="197"/>
      <c r="AT637" s="191" t="s">
        <v>179</v>
      </c>
      <c r="AU637" s="191" t="s">
        <v>86</v>
      </c>
      <c r="AV637" s="14" t="s">
        <v>86</v>
      </c>
      <c r="AW637" s="14" t="s">
        <v>32</v>
      </c>
      <c r="AX637" s="14" t="s">
        <v>84</v>
      </c>
      <c r="AY637" s="191" t="s">
        <v>170</v>
      </c>
    </row>
    <row r="638" spans="1:65" s="2" customFormat="1" ht="21.75" customHeight="1">
      <c r="A638" s="33"/>
      <c r="B638" s="167"/>
      <c r="C638" s="168" t="s">
        <v>3046</v>
      </c>
      <c r="D638" s="168" t="s">
        <v>173</v>
      </c>
      <c r="E638" s="169" t="s">
        <v>919</v>
      </c>
      <c r="F638" s="170" t="s">
        <v>920</v>
      </c>
      <c r="G638" s="171" t="s">
        <v>244</v>
      </c>
      <c r="H638" s="172">
        <v>13.76</v>
      </c>
      <c r="I638" s="173"/>
      <c r="J638" s="174">
        <f>ROUND(I638*H638,2)</f>
        <v>0</v>
      </c>
      <c r="K638" s="175"/>
      <c r="L638" s="34"/>
      <c r="M638" s="176" t="s">
        <v>1</v>
      </c>
      <c r="N638" s="177" t="s">
        <v>42</v>
      </c>
      <c r="O638" s="59"/>
      <c r="P638" s="178">
        <f>O638*H638</f>
        <v>0</v>
      </c>
      <c r="Q638" s="178">
        <v>4.0000000000000002E-4</v>
      </c>
      <c r="R638" s="178">
        <f>Q638*H638</f>
        <v>5.5040000000000002E-3</v>
      </c>
      <c r="S638" s="178">
        <v>0</v>
      </c>
      <c r="T638" s="179">
        <f>S638*H638</f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180" t="s">
        <v>273</v>
      </c>
      <c r="AT638" s="180" t="s">
        <v>173</v>
      </c>
      <c r="AU638" s="180" t="s">
        <v>86</v>
      </c>
      <c r="AY638" s="18" t="s">
        <v>170</v>
      </c>
      <c r="BE638" s="181">
        <f>IF(N638="základní",J638,0)</f>
        <v>0</v>
      </c>
      <c r="BF638" s="181">
        <f>IF(N638="snížená",J638,0)</f>
        <v>0</v>
      </c>
      <c r="BG638" s="181">
        <f>IF(N638="zákl. přenesená",J638,0)</f>
        <v>0</v>
      </c>
      <c r="BH638" s="181">
        <f>IF(N638="sníž. přenesená",J638,0)</f>
        <v>0</v>
      </c>
      <c r="BI638" s="181">
        <f>IF(N638="nulová",J638,0)</f>
        <v>0</v>
      </c>
      <c r="BJ638" s="18" t="s">
        <v>84</v>
      </c>
      <c r="BK638" s="181">
        <f>ROUND(I638*H638,2)</f>
        <v>0</v>
      </c>
      <c r="BL638" s="18" t="s">
        <v>273</v>
      </c>
      <c r="BM638" s="180" t="s">
        <v>3047</v>
      </c>
    </row>
    <row r="639" spans="1:65" s="14" customFormat="1" ht="10.199999999999999">
      <c r="B639" s="190"/>
      <c r="D639" s="183" t="s">
        <v>179</v>
      </c>
      <c r="E639" s="191" t="s">
        <v>1</v>
      </c>
      <c r="F639" s="192" t="s">
        <v>3048</v>
      </c>
      <c r="H639" s="193">
        <v>13.76</v>
      </c>
      <c r="I639" s="194"/>
      <c r="L639" s="190"/>
      <c r="M639" s="195"/>
      <c r="N639" s="196"/>
      <c r="O639" s="196"/>
      <c r="P639" s="196"/>
      <c r="Q639" s="196"/>
      <c r="R639" s="196"/>
      <c r="S639" s="196"/>
      <c r="T639" s="197"/>
      <c r="AT639" s="191" t="s">
        <v>179</v>
      </c>
      <c r="AU639" s="191" t="s">
        <v>86</v>
      </c>
      <c r="AV639" s="14" t="s">
        <v>86</v>
      </c>
      <c r="AW639" s="14" t="s">
        <v>32</v>
      </c>
      <c r="AX639" s="14" t="s">
        <v>84</v>
      </c>
      <c r="AY639" s="191" t="s">
        <v>170</v>
      </c>
    </row>
    <row r="640" spans="1:65" s="2" customFormat="1" ht="21.75" customHeight="1">
      <c r="A640" s="33"/>
      <c r="B640" s="167"/>
      <c r="C640" s="168" t="s">
        <v>3049</v>
      </c>
      <c r="D640" s="168" t="s">
        <v>173</v>
      </c>
      <c r="E640" s="169" t="s">
        <v>3050</v>
      </c>
      <c r="F640" s="170" t="s">
        <v>3051</v>
      </c>
      <c r="G640" s="171" t="s">
        <v>184</v>
      </c>
      <c r="H640" s="172">
        <v>84.203999999999994</v>
      </c>
      <c r="I640" s="173"/>
      <c r="J640" s="174">
        <f>ROUND(I640*H640,2)</f>
        <v>0</v>
      </c>
      <c r="K640" s="175"/>
      <c r="L640" s="34"/>
      <c r="M640" s="176" t="s">
        <v>1</v>
      </c>
      <c r="N640" s="177" t="s">
        <v>42</v>
      </c>
      <c r="O640" s="59"/>
      <c r="P640" s="178">
        <f>O640*H640</f>
        <v>0</v>
      </c>
      <c r="Q640" s="178">
        <v>6.0499999999999998E-3</v>
      </c>
      <c r="R640" s="178">
        <f>Q640*H640</f>
        <v>0.50943419999999995</v>
      </c>
      <c r="S640" s="178">
        <v>0</v>
      </c>
      <c r="T640" s="179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80" t="s">
        <v>273</v>
      </c>
      <c r="AT640" s="180" t="s">
        <v>173</v>
      </c>
      <c r="AU640" s="180" t="s">
        <v>86</v>
      </c>
      <c r="AY640" s="18" t="s">
        <v>170</v>
      </c>
      <c r="BE640" s="181">
        <f>IF(N640="základní",J640,0)</f>
        <v>0</v>
      </c>
      <c r="BF640" s="181">
        <f>IF(N640="snížená",J640,0)</f>
        <v>0</v>
      </c>
      <c r="BG640" s="181">
        <f>IF(N640="zákl. přenesená",J640,0)</f>
        <v>0</v>
      </c>
      <c r="BH640" s="181">
        <f>IF(N640="sníž. přenesená",J640,0)</f>
        <v>0</v>
      </c>
      <c r="BI640" s="181">
        <f>IF(N640="nulová",J640,0)</f>
        <v>0</v>
      </c>
      <c r="BJ640" s="18" t="s">
        <v>84</v>
      </c>
      <c r="BK640" s="181">
        <f>ROUND(I640*H640,2)</f>
        <v>0</v>
      </c>
      <c r="BL640" s="18" t="s">
        <v>273</v>
      </c>
      <c r="BM640" s="180" t="s">
        <v>3052</v>
      </c>
    </row>
    <row r="641" spans="1:65" s="14" customFormat="1" ht="10.199999999999999">
      <c r="B641" s="190"/>
      <c r="D641" s="183" t="s">
        <v>179</v>
      </c>
      <c r="E641" s="191" t="s">
        <v>1</v>
      </c>
      <c r="F641" s="192" t="s">
        <v>3053</v>
      </c>
      <c r="H641" s="193">
        <v>31.904</v>
      </c>
      <c r="I641" s="194"/>
      <c r="L641" s="190"/>
      <c r="M641" s="195"/>
      <c r="N641" s="196"/>
      <c r="O641" s="196"/>
      <c r="P641" s="196"/>
      <c r="Q641" s="196"/>
      <c r="R641" s="196"/>
      <c r="S641" s="196"/>
      <c r="T641" s="197"/>
      <c r="AT641" s="191" t="s">
        <v>179</v>
      </c>
      <c r="AU641" s="191" t="s">
        <v>86</v>
      </c>
      <c r="AV641" s="14" t="s">
        <v>86</v>
      </c>
      <c r="AW641" s="14" t="s">
        <v>32</v>
      </c>
      <c r="AX641" s="14" t="s">
        <v>77</v>
      </c>
      <c r="AY641" s="191" t="s">
        <v>170</v>
      </c>
    </row>
    <row r="642" spans="1:65" s="14" customFormat="1" ht="10.199999999999999">
      <c r="B642" s="190"/>
      <c r="D642" s="183" t="s">
        <v>179</v>
      </c>
      <c r="E642" s="191" t="s">
        <v>1</v>
      </c>
      <c r="F642" s="192" t="s">
        <v>3054</v>
      </c>
      <c r="H642" s="193">
        <v>26.25</v>
      </c>
      <c r="I642" s="194"/>
      <c r="L642" s="190"/>
      <c r="M642" s="195"/>
      <c r="N642" s="196"/>
      <c r="O642" s="196"/>
      <c r="P642" s="196"/>
      <c r="Q642" s="196"/>
      <c r="R642" s="196"/>
      <c r="S642" s="196"/>
      <c r="T642" s="197"/>
      <c r="AT642" s="191" t="s">
        <v>179</v>
      </c>
      <c r="AU642" s="191" t="s">
        <v>86</v>
      </c>
      <c r="AV642" s="14" t="s">
        <v>86</v>
      </c>
      <c r="AW642" s="14" t="s">
        <v>32</v>
      </c>
      <c r="AX642" s="14" t="s">
        <v>77</v>
      </c>
      <c r="AY642" s="191" t="s">
        <v>170</v>
      </c>
    </row>
    <row r="643" spans="1:65" s="14" customFormat="1" ht="10.199999999999999">
      <c r="B643" s="190"/>
      <c r="D643" s="183" t="s">
        <v>179</v>
      </c>
      <c r="E643" s="191" t="s">
        <v>1</v>
      </c>
      <c r="F643" s="192" t="s">
        <v>3055</v>
      </c>
      <c r="H643" s="193">
        <v>22.45</v>
      </c>
      <c r="I643" s="194"/>
      <c r="L643" s="190"/>
      <c r="M643" s="195"/>
      <c r="N643" s="196"/>
      <c r="O643" s="196"/>
      <c r="P643" s="196"/>
      <c r="Q643" s="196"/>
      <c r="R643" s="196"/>
      <c r="S643" s="196"/>
      <c r="T643" s="197"/>
      <c r="AT643" s="191" t="s">
        <v>179</v>
      </c>
      <c r="AU643" s="191" t="s">
        <v>86</v>
      </c>
      <c r="AV643" s="14" t="s">
        <v>86</v>
      </c>
      <c r="AW643" s="14" t="s">
        <v>32</v>
      </c>
      <c r="AX643" s="14" t="s">
        <v>77</v>
      </c>
      <c r="AY643" s="191" t="s">
        <v>170</v>
      </c>
    </row>
    <row r="644" spans="1:65" s="16" customFormat="1" ht="10.199999999999999">
      <c r="B644" s="217"/>
      <c r="D644" s="183" t="s">
        <v>179</v>
      </c>
      <c r="E644" s="218" t="s">
        <v>1</v>
      </c>
      <c r="F644" s="219" t="s">
        <v>221</v>
      </c>
      <c r="H644" s="220">
        <v>80.603999999999999</v>
      </c>
      <c r="I644" s="221"/>
      <c r="L644" s="217"/>
      <c r="M644" s="222"/>
      <c r="N644" s="223"/>
      <c r="O644" s="223"/>
      <c r="P644" s="223"/>
      <c r="Q644" s="223"/>
      <c r="R644" s="223"/>
      <c r="S644" s="223"/>
      <c r="T644" s="224"/>
      <c r="AT644" s="218" t="s">
        <v>179</v>
      </c>
      <c r="AU644" s="218" t="s">
        <v>86</v>
      </c>
      <c r="AV644" s="16" t="s">
        <v>171</v>
      </c>
      <c r="AW644" s="16" t="s">
        <v>32</v>
      </c>
      <c r="AX644" s="16" t="s">
        <v>77</v>
      </c>
      <c r="AY644" s="218" t="s">
        <v>170</v>
      </c>
    </row>
    <row r="645" spans="1:65" s="14" customFormat="1" ht="10.199999999999999">
      <c r="B645" s="190"/>
      <c r="D645" s="183" t="s">
        <v>179</v>
      </c>
      <c r="E645" s="191" t="s">
        <v>1</v>
      </c>
      <c r="F645" s="192" t="s">
        <v>3056</v>
      </c>
      <c r="H645" s="193">
        <v>2.16</v>
      </c>
      <c r="I645" s="194"/>
      <c r="L645" s="190"/>
      <c r="M645" s="195"/>
      <c r="N645" s="196"/>
      <c r="O645" s="196"/>
      <c r="P645" s="196"/>
      <c r="Q645" s="196"/>
      <c r="R645" s="196"/>
      <c r="S645" s="196"/>
      <c r="T645" s="197"/>
      <c r="AT645" s="191" t="s">
        <v>179</v>
      </c>
      <c r="AU645" s="191" t="s">
        <v>86</v>
      </c>
      <c r="AV645" s="14" t="s">
        <v>86</v>
      </c>
      <c r="AW645" s="14" t="s">
        <v>32</v>
      </c>
      <c r="AX645" s="14" t="s">
        <v>77</v>
      </c>
      <c r="AY645" s="191" t="s">
        <v>170</v>
      </c>
    </row>
    <row r="646" spans="1:65" s="14" customFormat="1" ht="10.199999999999999">
      <c r="B646" s="190"/>
      <c r="D646" s="183" t="s">
        <v>179</v>
      </c>
      <c r="E646" s="191" t="s">
        <v>1</v>
      </c>
      <c r="F646" s="192" t="s">
        <v>3057</v>
      </c>
      <c r="H646" s="193">
        <v>1.44</v>
      </c>
      <c r="I646" s="194"/>
      <c r="L646" s="190"/>
      <c r="M646" s="195"/>
      <c r="N646" s="196"/>
      <c r="O646" s="196"/>
      <c r="P646" s="196"/>
      <c r="Q646" s="196"/>
      <c r="R646" s="196"/>
      <c r="S646" s="196"/>
      <c r="T646" s="197"/>
      <c r="AT646" s="191" t="s">
        <v>179</v>
      </c>
      <c r="AU646" s="191" t="s">
        <v>86</v>
      </c>
      <c r="AV646" s="14" t="s">
        <v>86</v>
      </c>
      <c r="AW646" s="14" t="s">
        <v>32</v>
      </c>
      <c r="AX646" s="14" t="s">
        <v>77</v>
      </c>
      <c r="AY646" s="191" t="s">
        <v>170</v>
      </c>
    </row>
    <row r="647" spans="1:65" s="15" customFormat="1" ht="10.199999999999999">
      <c r="B647" s="198"/>
      <c r="D647" s="183" t="s">
        <v>179</v>
      </c>
      <c r="E647" s="199" t="s">
        <v>1</v>
      </c>
      <c r="F647" s="200" t="s">
        <v>198</v>
      </c>
      <c r="H647" s="201">
        <v>84.203999999999994</v>
      </c>
      <c r="I647" s="202"/>
      <c r="L647" s="198"/>
      <c r="M647" s="203"/>
      <c r="N647" s="204"/>
      <c r="O647" s="204"/>
      <c r="P647" s="204"/>
      <c r="Q647" s="204"/>
      <c r="R647" s="204"/>
      <c r="S647" s="204"/>
      <c r="T647" s="205"/>
      <c r="AT647" s="199" t="s">
        <v>179</v>
      </c>
      <c r="AU647" s="199" t="s">
        <v>86</v>
      </c>
      <c r="AV647" s="15" t="s">
        <v>177</v>
      </c>
      <c r="AW647" s="15" t="s">
        <v>32</v>
      </c>
      <c r="AX647" s="15" t="s">
        <v>84</v>
      </c>
      <c r="AY647" s="199" t="s">
        <v>170</v>
      </c>
    </row>
    <row r="648" spans="1:65" s="2" customFormat="1" ht="21.75" customHeight="1">
      <c r="A648" s="33"/>
      <c r="B648" s="167"/>
      <c r="C648" s="206" t="s">
        <v>3058</v>
      </c>
      <c r="D648" s="206" t="s">
        <v>199</v>
      </c>
      <c r="E648" s="207" t="s">
        <v>3059</v>
      </c>
      <c r="F648" s="208" t="s">
        <v>3060</v>
      </c>
      <c r="G648" s="209" t="s">
        <v>184</v>
      </c>
      <c r="H648" s="210">
        <v>92.623999999999995</v>
      </c>
      <c r="I648" s="211"/>
      <c r="J648" s="212">
        <f>ROUND(I648*H648,2)</f>
        <v>0</v>
      </c>
      <c r="K648" s="213"/>
      <c r="L648" s="214"/>
      <c r="M648" s="215" t="s">
        <v>1</v>
      </c>
      <c r="N648" s="216" t="s">
        <v>42</v>
      </c>
      <c r="O648" s="59"/>
      <c r="P648" s="178">
        <f>O648*H648</f>
        <v>0</v>
      </c>
      <c r="Q648" s="178">
        <v>1.29E-2</v>
      </c>
      <c r="R648" s="178">
        <f>Q648*H648</f>
        <v>1.1948496</v>
      </c>
      <c r="S648" s="178">
        <v>0</v>
      </c>
      <c r="T648" s="179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80" t="s">
        <v>355</v>
      </c>
      <c r="AT648" s="180" t="s">
        <v>199</v>
      </c>
      <c r="AU648" s="180" t="s">
        <v>86</v>
      </c>
      <c r="AY648" s="18" t="s">
        <v>170</v>
      </c>
      <c r="BE648" s="181">
        <f>IF(N648="základní",J648,0)</f>
        <v>0</v>
      </c>
      <c r="BF648" s="181">
        <f>IF(N648="snížená",J648,0)</f>
        <v>0</v>
      </c>
      <c r="BG648" s="181">
        <f>IF(N648="zákl. přenesená",J648,0)</f>
        <v>0</v>
      </c>
      <c r="BH648" s="181">
        <f>IF(N648="sníž. přenesená",J648,0)</f>
        <v>0</v>
      </c>
      <c r="BI648" s="181">
        <f>IF(N648="nulová",J648,0)</f>
        <v>0</v>
      </c>
      <c r="BJ648" s="18" t="s">
        <v>84</v>
      </c>
      <c r="BK648" s="181">
        <f>ROUND(I648*H648,2)</f>
        <v>0</v>
      </c>
      <c r="BL648" s="18" t="s">
        <v>273</v>
      </c>
      <c r="BM648" s="180" t="s">
        <v>3061</v>
      </c>
    </row>
    <row r="649" spans="1:65" s="14" customFormat="1" ht="10.199999999999999">
      <c r="B649" s="190"/>
      <c r="D649" s="183" t="s">
        <v>179</v>
      </c>
      <c r="F649" s="192" t="s">
        <v>3062</v>
      </c>
      <c r="H649" s="193">
        <v>92.623999999999995</v>
      </c>
      <c r="I649" s="194"/>
      <c r="L649" s="190"/>
      <c r="M649" s="195"/>
      <c r="N649" s="196"/>
      <c r="O649" s="196"/>
      <c r="P649" s="196"/>
      <c r="Q649" s="196"/>
      <c r="R649" s="196"/>
      <c r="S649" s="196"/>
      <c r="T649" s="197"/>
      <c r="AT649" s="191" t="s">
        <v>179</v>
      </c>
      <c r="AU649" s="191" t="s">
        <v>86</v>
      </c>
      <c r="AV649" s="14" t="s">
        <v>86</v>
      </c>
      <c r="AW649" s="14" t="s">
        <v>3</v>
      </c>
      <c r="AX649" s="14" t="s">
        <v>84</v>
      </c>
      <c r="AY649" s="191" t="s">
        <v>170</v>
      </c>
    </row>
    <row r="650" spans="1:65" s="2" customFormat="1" ht="21.75" customHeight="1">
      <c r="A650" s="33"/>
      <c r="B650" s="167"/>
      <c r="C650" s="168" t="s">
        <v>3063</v>
      </c>
      <c r="D650" s="168" t="s">
        <v>173</v>
      </c>
      <c r="E650" s="169" t="s">
        <v>3064</v>
      </c>
      <c r="F650" s="170" t="s">
        <v>3065</v>
      </c>
      <c r="G650" s="171" t="s">
        <v>244</v>
      </c>
      <c r="H650" s="172">
        <v>5.0999999999999996</v>
      </c>
      <c r="I650" s="173"/>
      <c r="J650" s="174">
        <f>ROUND(I650*H650,2)</f>
        <v>0</v>
      </c>
      <c r="K650" s="175"/>
      <c r="L650" s="34"/>
      <c r="M650" s="176" t="s">
        <v>1</v>
      </c>
      <c r="N650" s="177" t="s">
        <v>42</v>
      </c>
      <c r="O650" s="59"/>
      <c r="P650" s="178">
        <f>O650*H650</f>
        <v>0</v>
      </c>
      <c r="Q650" s="178">
        <v>9.7999999999999997E-4</v>
      </c>
      <c r="R650" s="178">
        <f>Q650*H650</f>
        <v>4.9979999999999998E-3</v>
      </c>
      <c r="S650" s="178">
        <v>0</v>
      </c>
      <c r="T650" s="179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80" t="s">
        <v>273</v>
      </c>
      <c r="AT650" s="180" t="s">
        <v>173</v>
      </c>
      <c r="AU650" s="180" t="s">
        <v>86</v>
      </c>
      <c r="AY650" s="18" t="s">
        <v>170</v>
      </c>
      <c r="BE650" s="181">
        <f>IF(N650="základní",J650,0)</f>
        <v>0</v>
      </c>
      <c r="BF650" s="181">
        <f>IF(N650="snížená",J650,0)</f>
        <v>0</v>
      </c>
      <c r="BG650" s="181">
        <f>IF(N650="zákl. přenesená",J650,0)</f>
        <v>0</v>
      </c>
      <c r="BH650" s="181">
        <f>IF(N650="sníž. přenesená",J650,0)</f>
        <v>0</v>
      </c>
      <c r="BI650" s="181">
        <f>IF(N650="nulová",J650,0)</f>
        <v>0</v>
      </c>
      <c r="BJ650" s="18" t="s">
        <v>84</v>
      </c>
      <c r="BK650" s="181">
        <f>ROUND(I650*H650,2)</f>
        <v>0</v>
      </c>
      <c r="BL650" s="18" t="s">
        <v>273</v>
      </c>
      <c r="BM650" s="180" t="s">
        <v>3066</v>
      </c>
    </row>
    <row r="651" spans="1:65" s="14" customFormat="1" ht="10.199999999999999">
      <c r="B651" s="190"/>
      <c r="D651" s="183" t="s">
        <v>179</v>
      </c>
      <c r="E651" s="191" t="s">
        <v>1</v>
      </c>
      <c r="F651" s="192" t="s">
        <v>3067</v>
      </c>
      <c r="H651" s="193">
        <v>5.0999999999999996</v>
      </c>
      <c r="I651" s="194"/>
      <c r="L651" s="190"/>
      <c r="M651" s="195"/>
      <c r="N651" s="196"/>
      <c r="O651" s="196"/>
      <c r="P651" s="196"/>
      <c r="Q651" s="196"/>
      <c r="R651" s="196"/>
      <c r="S651" s="196"/>
      <c r="T651" s="197"/>
      <c r="AT651" s="191" t="s">
        <v>179</v>
      </c>
      <c r="AU651" s="191" t="s">
        <v>86</v>
      </c>
      <c r="AV651" s="14" t="s">
        <v>86</v>
      </c>
      <c r="AW651" s="14" t="s">
        <v>32</v>
      </c>
      <c r="AX651" s="14" t="s">
        <v>84</v>
      </c>
      <c r="AY651" s="191" t="s">
        <v>170</v>
      </c>
    </row>
    <row r="652" spans="1:65" s="2" customFormat="1" ht="21.75" customHeight="1">
      <c r="A652" s="33"/>
      <c r="B652" s="167"/>
      <c r="C652" s="206" t="s">
        <v>3068</v>
      </c>
      <c r="D652" s="206" t="s">
        <v>199</v>
      </c>
      <c r="E652" s="207" t="s">
        <v>3059</v>
      </c>
      <c r="F652" s="208" t="s">
        <v>3060</v>
      </c>
      <c r="G652" s="209" t="s">
        <v>184</v>
      </c>
      <c r="H652" s="210">
        <v>1.08</v>
      </c>
      <c r="I652" s="211"/>
      <c r="J652" s="212">
        <f>ROUND(I652*H652,2)</f>
        <v>0</v>
      </c>
      <c r="K652" s="213"/>
      <c r="L652" s="214"/>
      <c r="M652" s="215" t="s">
        <v>1</v>
      </c>
      <c r="N652" s="216" t="s">
        <v>42</v>
      </c>
      <c r="O652" s="59"/>
      <c r="P652" s="178">
        <f>O652*H652</f>
        <v>0</v>
      </c>
      <c r="Q652" s="178">
        <v>1.29E-2</v>
      </c>
      <c r="R652" s="178">
        <f>Q652*H652</f>
        <v>1.3932000000000002E-2</v>
      </c>
      <c r="S652" s="178">
        <v>0</v>
      </c>
      <c r="T652" s="179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80" t="s">
        <v>355</v>
      </c>
      <c r="AT652" s="180" t="s">
        <v>199</v>
      </c>
      <c r="AU652" s="180" t="s">
        <v>86</v>
      </c>
      <c r="AY652" s="18" t="s">
        <v>170</v>
      </c>
      <c r="BE652" s="181">
        <f>IF(N652="základní",J652,0)</f>
        <v>0</v>
      </c>
      <c r="BF652" s="181">
        <f>IF(N652="snížená",J652,0)</f>
        <v>0</v>
      </c>
      <c r="BG652" s="181">
        <f>IF(N652="zákl. přenesená",J652,0)</f>
        <v>0</v>
      </c>
      <c r="BH652" s="181">
        <f>IF(N652="sníž. přenesená",J652,0)</f>
        <v>0</v>
      </c>
      <c r="BI652" s="181">
        <f>IF(N652="nulová",J652,0)</f>
        <v>0</v>
      </c>
      <c r="BJ652" s="18" t="s">
        <v>84</v>
      </c>
      <c r="BK652" s="181">
        <f>ROUND(I652*H652,2)</f>
        <v>0</v>
      </c>
      <c r="BL652" s="18" t="s">
        <v>273</v>
      </c>
      <c r="BM652" s="180" t="s">
        <v>3069</v>
      </c>
    </row>
    <row r="653" spans="1:65" s="14" customFormat="1" ht="10.199999999999999">
      <c r="B653" s="190"/>
      <c r="D653" s="183" t="s">
        <v>179</v>
      </c>
      <c r="E653" s="191" t="s">
        <v>1</v>
      </c>
      <c r="F653" s="192" t="s">
        <v>3070</v>
      </c>
      <c r="H653" s="193">
        <v>0.98199999999999998</v>
      </c>
      <c r="I653" s="194"/>
      <c r="L653" s="190"/>
      <c r="M653" s="195"/>
      <c r="N653" s="196"/>
      <c r="O653" s="196"/>
      <c r="P653" s="196"/>
      <c r="Q653" s="196"/>
      <c r="R653" s="196"/>
      <c r="S653" s="196"/>
      <c r="T653" s="197"/>
      <c r="AT653" s="191" t="s">
        <v>179</v>
      </c>
      <c r="AU653" s="191" t="s">
        <v>86</v>
      </c>
      <c r="AV653" s="14" t="s">
        <v>86</v>
      </c>
      <c r="AW653" s="14" t="s">
        <v>32</v>
      </c>
      <c r="AX653" s="14" t="s">
        <v>84</v>
      </c>
      <c r="AY653" s="191" t="s">
        <v>170</v>
      </c>
    </row>
    <row r="654" spans="1:65" s="14" customFormat="1" ht="10.199999999999999">
      <c r="B654" s="190"/>
      <c r="D654" s="183" t="s">
        <v>179</v>
      </c>
      <c r="F654" s="192" t="s">
        <v>3071</v>
      </c>
      <c r="H654" s="193">
        <v>1.08</v>
      </c>
      <c r="I654" s="194"/>
      <c r="L654" s="190"/>
      <c r="M654" s="195"/>
      <c r="N654" s="196"/>
      <c r="O654" s="196"/>
      <c r="P654" s="196"/>
      <c r="Q654" s="196"/>
      <c r="R654" s="196"/>
      <c r="S654" s="196"/>
      <c r="T654" s="197"/>
      <c r="AT654" s="191" t="s">
        <v>179</v>
      </c>
      <c r="AU654" s="191" t="s">
        <v>86</v>
      </c>
      <c r="AV654" s="14" t="s">
        <v>86</v>
      </c>
      <c r="AW654" s="14" t="s">
        <v>3</v>
      </c>
      <c r="AX654" s="14" t="s">
        <v>84</v>
      </c>
      <c r="AY654" s="191" t="s">
        <v>170</v>
      </c>
    </row>
    <row r="655" spans="1:65" s="2" customFormat="1" ht="21.75" customHeight="1">
      <c r="A655" s="33"/>
      <c r="B655" s="167"/>
      <c r="C655" s="168" t="s">
        <v>3072</v>
      </c>
      <c r="D655" s="168" t="s">
        <v>173</v>
      </c>
      <c r="E655" s="169" t="s">
        <v>935</v>
      </c>
      <c r="F655" s="170" t="s">
        <v>936</v>
      </c>
      <c r="G655" s="171" t="s">
        <v>190</v>
      </c>
      <c r="H655" s="172">
        <v>1.776</v>
      </c>
      <c r="I655" s="173"/>
      <c r="J655" s="174">
        <f>ROUND(I655*H655,2)</f>
        <v>0</v>
      </c>
      <c r="K655" s="175"/>
      <c r="L655" s="34"/>
      <c r="M655" s="176" t="s">
        <v>1</v>
      </c>
      <c r="N655" s="177" t="s">
        <v>42</v>
      </c>
      <c r="O655" s="59"/>
      <c r="P655" s="178">
        <f>O655*H655</f>
        <v>0</v>
      </c>
      <c r="Q655" s="178">
        <v>0</v>
      </c>
      <c r="R655" s="178">
        <f>Q655*H655</f>
        <v>0</v>
      </c>
      <c r="S655" s="178">
        <v>0</v>
      </c>
      <c r="T655" s="179">
        <f>S655*H655</f>
        <v>0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180" t="s">
        <v>273</v>
      </c>
      <c r="AT655" s="180" t="s">
        <v>173</v>
      </c>
      <c r="AU655" s="180" t="s">
        <v>86</v>
      </c>
      <c r="AY655" s="18" t="s">
        <v>170</v>
      </c>
      <c r="BE655" s="181">
        <f>IF(N655="základní",J655,0)</f>
        <v>0</v>
      </c>
      <c r="BF655" s="181">
        <f>IF(N655="snížená",J655,0)</f>
        <v>0</v>
      </c>
      <c r="BG655" s="181">
        <f>IF(N655="zákl. přenesená",J655,0)</f>
        <v>0</v>
      </c>
      <c r="BH655" s="181">
        <f>IF(N655="sníž. přenesená",J655,0)</f>
        <v>0</v>
      </c>
      <c r="BI655" s="181">
        <f>IF(N655="nulová",J655,0)</f>
        <v>0</v>
      </c>
      <c r="BJ655" s="18" t="s">
        <v>84</v>
      </c>
      <c r="BK655" s="181">
        <f>ROUND(I655*H655,2)</f>
        <v>0</v>
      </c>
      <c r="BL655" s="18" t="s">
        <v>273</v>
      </c>
      <c r="BM655" s="180" t="s">
        <v>3073</v>
      </c>
    </row>
    <row r="656" spans="1:65" s="12" customFormat="1" ht="22.8" customHeight="1">
      <c r="B656" s="154"/>
      <c r="D656" s="155" t="s">
        <v>76</v>
      </c>
      <c r="E656" s="165" t="s">
        <v>938</v>
      </c>
      <c r="F656" s="165" t="s">
        <v>939</v>
      </c>
      <c r="I656" s="157"/>
      <c r="J656" s="166">
        <f>BK656</f>
        <v>0</v>
      </c>
      <c r="L656" s="154"/>
      <c r="M656" s="159"/>
      <c r="N656" s="160"/>
      <c r="O656" s="160"/>
      <c r="P656" s="161">
        <f>SUM(P657:P673)</f>
        <v>0</v>
      </c>
      <c r="Q656" s="160"/>
      <c r="R656" s="161">
        <f>SUM(R657:R673)</f>
        <v>6.8233020000000005E-2</v>
      </c>
      <c r="S656" s="160"/>
      <c r="T656" s="162">
        <f>SUM(T657:T673)</f>
        <v>0</v>
      </c>
      <c r="AR656" s="155" t="s">
        <v>86</v>
      </c>
      <c r="AT656" s="163" t="s">
        <v>76</v>
      </c>
      <c r="AU656" s="163" t="s">
        <v>84</v>
      </c>
      <c r="AY656" s="155" t="s">
        <v>170</v>
      </c>
      <c r="BK656" s="164">
        <f>SUM(BK657:BK673)</f>
        <v>0</v>
      </c>
    </row>
    <row r="657" spans="1:65" s="2" customFormat="1" ht="21.75" customHeight="1">
      <c r="A657" s="33"/>
      <c r="B657" s="167"/>
      <c r="C657" s="168" t="s">
        <v>3074</v>
      </c>
      <c r="D657" s="168" t="s">
        <v>173</v>
      </c>
      <c r="E657" s="169" t="s">
        <v>941</v>
      </c>
      <c r="F657" s="170" t="s">
        <v>942</v>
      </c>
      <c r="G657" s="171" t="s">
        <v>184</v>
      </c>
      <c r="H657" s="172">
        <v>166.422</v>
      </c>
      <c r="I657" s="173"/>
      <c r="J657" s="174">
        <f>ROUND(I657*H657,2)</f>
        <v>0</v>
      </c>
      <c r="K657" s="175"/>
      <c r="L657" s="34"/>
      <c r="M657" s="176" t="s">
        <v>1</v>
      </c>
      <c r="N657" s="177" t="s">
        <v>42</v>
      </c>
      <c r="O657" s="59"/>
      <c r="P657" s="178">
        <f>O657*H657</f>
        <v>0</v>
      </c>
      <c r="Q657" s="178">
        <v>1.7000000000000001E-4</v>
      </c>
      <c r="R657" s="178">
        <f>Q657*H657</f>
        <v>2.8291740000000003E-2</v>
      </c>
      <c r="S657" s="178">
        <v>0</v>
      </c>
      <c r="T657" s="179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80" t="s">
        <v>273</v>
      </c>
      <c r="AT657" s="180" t="s">
        <v>173</v>
      </c>
      <c r="AU657" s="180" t="s">
        <v>86</v>
      </c>
      <c r="AY657" s="18" t="s">
        <v>170</v>
      </c>
      <c r="BE657" s="181">
        <f>IF(N657="základní",J657,0)</f>
        <v>0</v>
      </c>
      <c r="BF657" s="181">
        <f>IF(N657="snížená",J657,0)</f>
        <v>0</v>
      </c>
      <c r="BG657" s="181">
        <f>IF(N657="zákl. přenesená",J657,0)</f>
        <v>0</v>
      </c>
      <c r="BH657" s="181">
        <f>IF(N657="sníž. přenesená",J657,0)</f>
        <v>0</v>
      </c>
      <c r="BI657" s="181">
        <f>IF(N657="nulová",J657,0)</f>
        <v>0</v>
      </c>
      <c r="BJ657" s="18" t="s">
        <v>84</v>
      </c>
      <c r="BK657" s="181">
        <f>ROUND(I657*H657,2)</f>
        <v>0</v>
      </c>
      <c r="BL657" s="18" t="s">
        <v>273</v>
      </c>
      <c r="BM657" s="180" t="s">
        <v>3075</v>
      </c>
    </row>
    <row r="658" spans="1:65" s="13" customFormat="1" ht="10.199999999999999">
      <c r="B658" s="182"/>
      <c r="D658" s="183" t="s">
        <v>179</v>
      </c>
      <c r="E658" s="184" t="s">
        <v>1</v>
      </c>
      <c r="F658" s="185" t="s">
        <v>3076</v>
      </c>
      <c r="H658" s="184" t="s">
        <v>1</v>
      </c>
      <c r="I658" s="186"/>
      <c r="L658" s="182"/>
      <c r="M658" s="187"/>
      <c r="N658" s="188"/>
      <c r="O658" s="188"/>
      <c r="P658" s="188"/>
      <c r="Q658" s="188"/>
      <c r="R658" s="188"/>
      <c r="S658" s="188"/>
      <c r="T658" s="189"/>
      <c r="AT658" s="184" t="s">
        <v>179</v>
      </c>
      <c r="AU658" s="184" t="s">
        <v>86</v>
      </c>
      <c r="AV658" s="13" t="s">
        <v>84</v>
      </c>
      <c r="AW658" s="13" t="s">
        <v>32</v>
      </c>
      <c r="AX658" s="13" t="s">
        <v>77</v>
      </c>
      <c r="AY658" s="184" t="s">
        <v>170</v>
      </c>
    </row>
    <row r="659" spans="1:65" s="14" customFormat="1" ht="10.199999999999999">
      <c r="B659" s="190"/>
      <c r="D659" s="183" t="s">
        <v>179</v>
      </c>
      <c r="E659" s="191" t="s">
        <v>1</v>
      </c>
      <c r="F659" s="192" t="s">
        <v>3077</v>
      </c>
      <c r="H659" s="193">
        <v>91.56</v>
      </c>
      <c r="I659" s="194"/>
      <c r="L659" s="190"/>
      <c r="M659" s="195"/>
      <c r="N659" s="196"/>
      <c r="O659" s="196"/>
      <c r="P659" s="196"/>
      <c r="Q659" s="196"/>
      <c r="R659" s="196"/>
      <c r="S659" s="196"/>
      <c r="T659" s="197"/>
      <c r="AT659" s="191" t="s">
        <v>179</v>
      </c>
      <c r="AU659" s="191" t="s">
        <v>86</v>
      </c>
      <c r="AV659" s="14" t="s">
        <v>86</v>
      </c>
      <c r="AW659" s="14" t="s">
        <v>32</v>
      </c>
      <c r="AX659" s="14" t="s">
        <v>77</v>
      </c>
      <c r="AY659" s="191" t="s">
        <v>170</v>
      </c>
    </row>
    <row r="660" spans="1:65" s="13" customFormat="1" ht="10.199999999999999">
      <c r="B660" s="182"/>
      <c r="D660" s="183" t="s">
        <v>179</v>
      </c>
      <c r="E660" s="184" t="s">
        <v>1</v>
      </c>
      <c r="F660" s="185" t="s">
        <v>2912</v>
      </c>
      <c r="H660" s="184" t="s">
        <v>1</v>
      </c>
      <c r="I660" s="186"/>
      <c r="L660" s="182"/>
      <c r="M660" s="187"/>
      <c r="N660" s="188"/>
      <c r="O660" s="188"/>
      <c r="P660" s="188"/>
      <c r="Q660" s="188"/>
      <c r="R660" s="188"/>
      <c r="S660" s="188"/>
      <c r="T660" s="189"/>
      <c r="AT660" s="184" t="s">
        <v>179</v>
      </c>
      <c r="AU660" s="184" t="s">
        <v>86</v>
      </c>
      <c r="AV660" s="13" t="s">
        <v>84</v>
      </c>
      <c r="AW660" s="13" t="s">
        <v>32</v>
      </c>
      <c r="AX660" s="13" t="s">
        <v>77</v>
      </c>
      <c r="AY660" s="184" t="s">
        <v>170</v>
      </c>
    </row>
    <row r="661" spans="1:65" s="14" customFormat="1" ht="10.199999999999999">
      <c r="B661" s="190"/>
      <c r="D661" s="183" t="s">
        <v>179</v>
      </c>
      <c r="E661" s="191" t="s">
        <v>1</v>
      </c>
      <c r="F661" s="192" t="s">
        <v>3078</v>
      </c>
      <c r="H661" s="193">
        <v>7.3259999999999996</v>
      </c>
      <c r="I661" s="194"/>
      <c r="L661" s="190"/>
      <c r="M661" s="195"/>
      <c r="N661" s="196"/>
      <c r="O661" s="196"/>
      <c r="P661" s="196"/>
      <c r="Q661" s="196"/>
      <c r="R661" s="196"/>
      <c r="S661" s="196"/>
      <c r="T661" s="197"/>
      <c r="AT661" s="191" t="s">
        <v>179</v>
      </c>
      <c r="AU661" s="191" t="s">
        <v>86</v>
      </c>
      <c r="AV661" s="14" t="s">
        <v>86</v>
      </c>
      <c r="AW661" s="14" t="s">
        <v>32</v>
      </c>
      <c r="AX661" s="14" t="s">
        <v>77</v>
      </c>
      <c r="AY661" s="191" t="s">
        <v>170</v>
      </c>
    </row>
    <row r="662" spans="1:65" s="13" customFormat="1" ht="10.199999999999999">
      <c r="B662" s="182"/>
      <c r="D662" s="183" t="s">
        <v>179</v>
      </c>
      <c r="E662" s="184" t="s">
        <v>1</v>
      </c>
      <c r="F662" s="185" t="s">
        <v>2914</v>
      </c>
      <c r="H662" s="184" t="s">
        <v>1</v>
      </c>
      <c r="I662" s="186"/>
      <c r="L662" s="182"/>
      <c r="M662" s="187"/>
      <c r="N662" s="188"/>
      <c r="O662" s="188"/>
      <c r="P662" s="188"/>
      <c r="Q662" s="188"/>
      <c r="R662" s="188"/>
      <c r="S662" s="188"/>
      <c r="T662" s="189"/>
      <c r="AT662" s="184" t="s">
        <v>179</v>
      </c>
      <c r="AU662" s="184" t="s">
        <v>86</v>
      </c>
      <c r="AV662" s="13" t="s">
        <v>84</v>
      </c>
      <c r="AW662" s="13" t="s">
        <v>32</v>
      </c>
      <c r="AX662" s="13" t="s">
        <v>77</v>
      </c>
      <c r="AY662" s="184" t="s">
        <v>170</v>
      </c>
    </row>
    <row r="663" spans="1:65" s="14" customFormat="1" ht="10.199999999999999">
      <c r="B663" s="190"/>
      <c r="D663" s="183" t="s">
        <v>179</v>
      </c>
      <c r="E663" s="191" t="s">
        <v>1</v>
      </c>
      <c r="F663" s="192" t="s">
        <v>3079</v>
      </c>
      <c r="H663" s="193">
        <v>8.5440000000000005</v>
      </c>
      <c r="I663" s="194"/>
      <c r="L663" s="190"/>
      <c r="M663" s="195"/>
      <c r="N663" s="196"/>
      <c r="O663" s="196"/>
      <c r="P663" s="196"/>
      <c r="Q663" s="196"/>
      <c r="R663" s="196"/>
      <c r="S663" s="196"/>
      <c r="T663" s="197"/>
      <c r="AT663" s="191" t="s">
        <v>179</v>
      </c>
      <c r="AU663" s="191" t="s">
        <v>86</v>
      </c>
      <c r="AV663" s="14" t="s">
        <v>86</v>
      </c>
      <c r="AW663" s="14" t="s">
        <v>32</v>
      </c>
      <c r="AX663" s="14" t="s">
        <v>77</v>
      </c>
      <c r="AY663" s="191" t="s">
        <v>170</v>
      </c>
    </row>
    <row r="664" spans="1:65" s="13" customFormat="1" ht="10.199999999999999">
      <c r="B664" s="182"/>
      <c r="D664" s="183" t="s">
        <v>179</v>
      </c>
      <c r="E664" s="184" t="s">
        <v>1</v>
      </c>
      <c r="F664" s="185" t="s">
        <v>2916</v>
      </c>
      <c r="H664" s="184" t="s">
        <v>1</v>
      </c>
      <c r="I664" s="186"/>
      <c r="L664" s="182"/>
      <c r="M664" s="187"/>
      <c r="N664" s="188"/>
      <c r="O664" s="188"/>
      <c r="P664" s="188"/>
      <c r="Q664" s="188"/>
      <c r="R664" s="188"/>
      <c r="S664" s="188"/>
      <c r="T664" s="189"/>
      <c r="AT664" s="184" t="s">
        <v>179</v>
      </c>
      <c r="AU664" s="184" t="s">
        <v>86</v>
      </c>
      <c r="AV664" s="13" t="s">
        <v>84</v>
      </c>
      <c r="AW664" s="13" t="s">
        <v>32</v>
      </c>
      <c r="AX664" s="13" t="s">
        <v>77</v>
      </c>
      <c r="AY664" s="184" t="s">
        <v>170</v>
      </c>
    </row>
    <row r="665" spans="1:65" s="14" customFormat="1" ht="10.199999999999999">
      <c r="B665" s="190"/>
      <c r="D665" s="183" t="s">
        <v>179</v>
      </c>
      <c r="E665" s="191" t="s">
        <v>1</v>
      </c>
      <c r="F665" s="192" t="s">
        <v>3080</v>
      </c>
      <c r="H665" s="193">
        <v>9.1920000000000002</v>
      </c>
      <c r="I665" s="194"/>
      <c r="L665" s="190"/>
      <c r="M665" s="195"/>
      <c r="N665" s="196"/>
      <c r="O665" s="196"/>
      <c r="P665" s="196"/>
      <c r="Q665" s="196"/>
      <c r="R665" s="196"/>
      <c r="S665" s="196"/>
      <c r="T665" s="197"/>
      <c r="AT665" s="191" t="s">
        <v>179</v>
      </c>
      <c r="AU665" s="191" t="s">
        <v>86</v>
      </c>
      <c r="AV665" s="14" t="s">
        <v>86</v>
      </c>
      <c r="AW665" s="14" t="s">
        <v>32</v>
      </c>
      <c r="AX665" s="14" t="s">
        <v>77</v>
      </c>
      <c r="AY665" s="191" t="s">
        <v>170</v>
      </c>
    </row>
    <row r="666" spans="1:65" s="13" customFormat="1" ht="10.199999999999999">
      <c r="B666" s="182"/>
      <c r="D666" s="183" t="s">
        <v>179</v>
      </c>
      <c r="E666" s="184" t="s">
        <v>1</v>
      </c>
      <c r="F666" s="185" t="s">
        <v>3081</v>
      </c>
      <c r="H666" s="184" t="s">
        <v>1</v>
      </c>
      <c r="I666" s="186"/>
      <c r="L666" s="182"/>
      <c r="M666" s="187"/>
      <c r="N666" s="188"/>
      <c r="O666" s="188"/>
      <c r="P666" s="188"/>
      <c r="Q666" s="188"/>
      <c r="R666" s="188"/>
      <c r="S666" s="188"/>
      <c r="T666" s="189"/>
      <c r="AT666" s="184" t="s">
        <v>179</v>
      </c>
      <c r="AU666" s="184" t="s">
        <v>86</v>
      </c>
      <c r="AV666" s="13" t="s">
        <v>84</v>
      </c>
      <c r="AW666" s="13" t="s">
        <v>32</v>
      </c>
      <c r="AX666" s="13" t="s">
        <v>77</v>
      </c>
      <c r="AY666" s="184" t="s">
        <v>170</v>
      </c>
    </row>
    <row r="667" spans="1:65" s="14" customFormat="1" ht="10.199999999999999">
      <c r="B667" s="190"/>
      <c r="D667" s="183" t="s">
        <v>179</v>
      </c>
      <c r="E667" s="191" t="s">
        <v>1</v>
      </c>
      <c r="F667" s="192" t="s">
        <v>294</v>
      </c>
      <c r="H667" s="193">
        <v>20</v>
      </c>
      <c r="I667" s="194"/>
      <c r="L667" s="190"/>
      <c r="M667" s="195"/>
      <c r="N667" s="196"/>
      <c r="O667" s="196"/>
      <c r="P667" s="196"/>
      <c r="Q667" s="196"/>
      <c r="R667" s="196"/>
      <c r="S667" s="196"/>
      <c r="T667" s="197"/>
      <c r="AT667" s="191" t="s">
        <v>179</v>
      </c>
      <c r="AU667" s="191" t="s">
        <v>86</v>
      </c>
      <c r="AV667" s="14" t="s">
        <v>86</v>
      </c>
      <c r="AW667" s="14" t="s">
        <v>32</v>
      </c>
      <c r="AX667" s="14" t="s">
        <v>77</v>
      </c>
      <c r="AY667" s="191" t="s">
        <v>170</v>
      </c>
    </row>
    <row r="668" spans="1:65" s="16" customFormat="1" ht="10.199999999999999">
      <c r="B668" s="217"/>
      <c r="D668" s="183" t="s">
        <v>179</v>
      </c>
      <c r="E668" s="218" t="s">
        <v>1</v>
      </c>
      <c r="F668" s="219" t="s">
        <v>221</v>
      </c>
      <c r="H668" s="220">
        <v>136.62200000000001</v>
      </c>
      <c r="I668" s="221"/>
      <c r="L668" s="217"/>
      <c r="M668" s="222"/>
      <c r="N668" s="223"/>
      <c r="O668" s="223"/>
      <c r="P668" s="223"/>
      <c r="Q668" s="223"/>
      <c r="R668" s="223"/>
      <c r="S668" s="223"/>
      <c r="T668" s="224"/>
      <c r="AT668" s="218" t="s">
        <v>179</v>
      </c>
      <c r="AU668" s="218" t="s">
        <v>86</v>
      </c>
      <c r="AV668" s="16" t="s">
        <v>171</v>
      </c>
      <c r="AW668" s="16" t="s">
        <v>32</v>
      </c>
      <c r="AX668" s="16" t="s">
        <v>77</v>
      </c>
      <c r="AY668" s="218" t="s">
        <v>170</v>
      </c>
    </row>
    <row r="669" spans="1:65" s="13" customFormat="1" ht="10.199999999999999">
      <c r="B669" s="182"/>
      <c r="D669" s="183" t="s">
        <v>179</v>
      </c>
      <c r="E669" s="184" t="s">
        <v>1</v>
      </c>
      <c r="F669" s="185" t="s">
        <v>3082</v>
      </c>
      <c r="H669" s="184" t="s">
        <v>1</v>
      </c>
      <c r="I669" s="186"/>
      <c r="L669" s="182"/>
      <c r="M669" s="187"/>
      <c r="N669" s="188"/>
      <c r="O669" s="188"/>
      <c r="P669" s="188"/>
      <c r="Q669" s="188"/>
      <c r="R669" s="188"/>
      <c r="S669" s="188"/>
      <c r="T669" s="189"/>
      <c r="AT669" s="184" t="s">
        <v>179</v>
      </c>
      <c r="AU669" s="184" t="s">
        <v>86</v>
      </c>
      <c r="AV669" s="13" t="s">
        <v>84</v>
      </c>
      <c r="AW669" s="13" t="s">
        <v>32</v>
      </c>
      <c r="AX669" s="13" t="s">
        <v>77</v>
      </c>
      <c r="AY669" s="184" t="s">
        <v>170</v>
      </c>
    </row>
    <row r="670" spans="1:65" s="14" customFormat="1" ht="10.199999999999999">
      <c r="B670" s="190"/>
      <c r="D670" s="183" t="s">
        <v>179</v>
      </c>
      <c r="E670" s="191" t="s">
        <v>1</v>
      </c>
      <c r="F670" s="192" t="s">
        <v>3083</v>
      </c>
      <c r="H670" s="193">
        <v>29.8</v>
      </c>
      <c r="I670" s="194"/>
      <c r="L670" s="190"/>
      <c r="M670" s="195"/>
      <c r="N670" s="196"/>
      <c r="O670" s="196"/>
      <c r="P670" s="196"/>
      <c r="Q670" s="196"/>
      <c r="R670" s="196"/>
      <c r="S670" s="196"/>
      <c r="T670" s="197"/>
      <c r="AT670" s="191" t="s">
        <v>179</v>
      </c>
      <c r="AU670" s="191" t="s">
        <v>86</v>
      </c>
      <c r="AV670" s="14" t="s">
        <v>86</v>
      </c>
      <c r="AW670" s="14" t="s">
        <v>32</v>
      </c>
      <c r="AX670" s="14" t="s">
        <v>77</v>
      </c>
      <c r="AY670" s="191" t="s">
        <v>170</v>
      </c>
    </row>
    <row r="671" spans="1:65" s="15" customFormat="1" ht="10.199999999999999">
      <c r="B671" s="198"/>
      <c r="D671" s="183" t="s">
        <v>179</v>
      </c>
      <c r="E671" s="199" t="s">
        <v>1</v>
      </c>
      <c r="F671" s="200" t="s">
        <v>198</v>
      </c>
      <c r="H671" s="201">
        <v>166.422</v>
      </c>
      <c r="I671" s="202"/>
      <c r="L671" s="198"/>
      <c r="M671" s="203"/>
      <c r="N671" s="204"/>
      <c r="O671" s="204"/>
      <c r="P671" s="204"/>
      <c r="Q671" s="204"/>
      <c r="R671" s="204"/>
      <c r="S671" s="204"/>
      <c r="T671" s="205"/>
      <c r="AT671" s="199" t="s">
        <v>179</v>
      </c>
      <c r="AU671" s="199" t="s">
        <v>86</v>
      </c>
      <c r="AV671" s="15" t="s">
        <v>177</v>
      </c>
      <c r="AW671" s="15" t="s">
        <v>32</v>
      </c>
      <c r="AX671" s="15" t="s">
        <v>84</v>
      </c>
      <c r="AY671" s="199" t="s">
        <v>170</v>
      </c>
    </row>
    <row r="672" spans="1:65" s="2" customFormat="1" ht="21.75" customHeight="1">
      <c r="A672" s="33"/>
      <c r="B672" s="167"/>
      <c r="C672" s="168" t="s">
        <v>3084</v>
      </c>
      <c r="D672" s="168" t="s">
        <v>173</v>
      </c>
      <c r="E672" s="169" t="s">
        <v>952</v>
      </c>
      <c r="F672" s="170" t="s">
        <v>953</v>
      </c>
      <c r="G672" s="171" t="s">
        <v>184</v>
      </c>
      <c r="H672" s="172">
        <v>166.422</v>
      </c>
      <c r="I672" s="173"/>
      <c r="J672" s="174">
        <f>ROUND(I672*H672,2)</f>
        <v>0</v>
      </c>
      <c r="K672" s="175"/>
      <c r="L672" s="34"/>
      <c r="M672" s="176" t="s">
        <v>1</v>
      </c>
      <c r="N672" s="177" t="s">
        <v>42</v>
      </c>
      <c r="O672" s="59"/>
      <c r="P672" s="178">
        <f>O672*H672</f>
        <v>0</v>
      </c>
      <c r="Q672" s="178">
        <v>1.2E-4</v>
      </c>
      <c r="R672" s="178">
        <f>Q672*H672</f>
        <v>1.9970640000000001E-2</v>
      </c>
      <c r="S672" s="178">
        <v>0</v>
      </c>
      <c r="T672" s="179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80" t="s">
        <v>273</v>
      </c>
      <c r="AT672" s="180" t="s">
        <v>173</v>
      </c>
      <c r="AU672" s="180" t="s">
        <v>86</v>
      </c>
      <c r="AY672" s="18" t="s">
        <v>170</v>
      </c>
      <c r="BE672" s="181">
        <f>IF(N672="základní",J672,0)</f>
        <v>0</v>
      </c>
      <c r="BF672" s="181">
        <f>IF(N672="snížená",J672,0)</f>
        <v>0</v>
      </c>
      <c r="BG672" s="181">
        <f>IF(N672="zákl. přenesená",J672,0)</f>
        <v>0</v>
      </c>
      <c r="BH672" s="181">
        <f>IF(N672="sníž. přenesená",J672,0)</f>
        <v>0</v>
      </c>
      <c r="BI672" s="181">
        <f>IF(N672="nulová",J672,0)</f>
        <v>0</v>
      </c>
      <c r="BJ672" s="18" t="s">
        <v>84</v>
      </c>
      <c r="BK672" s="181">
        <f>ROUND(I672*H672,2)</f>
        <v>0</v>
      </c>
      <c r="BL672" s="18" t="s">
        <v>273</v>
      </c>
      <c r="BM672" s="180" t="s">
        <v>3085</v>
      </c>
    </row>
    <row r="673" spans="1:65" s="2" customFormat="1" ht="21.75" customHeight="1">
      <c r="A673" s="33"/>
      <c r="B673" s="167"/>
      <c r="C673" s="168" t="s">
        <v>3086</v>
      </c>
      <c r="D673" s="168" t="s">
        <v>173</v>
      </c>
      <c r="E673" s="169" t="s">
        <v>956</v>
      </c>
      <c r="F673" s="170" t="s">
        <v>957</v>
      </c>
      <c r="G673" s="171" t="s">
        <v>184</v>
      </c>
      <c r="H673" s="172">
        <v>166.422</v>
      </c>
      <c r="I673" s="173"/>
      <c r="J673" s="174">
        <f>ROUND(I673*H673,2)</f>
        <v>0</v>
      </c>
      <c r="K673" s="175"/>
      <c r="L673" s="34"/>
      <c r="M673" s="176" t="s">
        <v>1</v>
      </c>
      <c r="N673" s="177" t="s">
        <v>42</v>
      </c>
      <c r="O673" s="59"/>
      <c r="P673" s="178">
        <f>O673*H673</f>
        <v>0</v>
      </c>
      <c r="Q673" s="178">
        <v>1.2E-4</v>
      </c>
      <c r="R673" s="178">
        <f>Q673*H673</f>
        <v>1.9970640000000001E-2</v>
      </c>
      <c r="S673" s="178">
        <v>0</v>
      </c>
      <c r="T673" s="179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80" t="s">
        <v>273</v>
      </c>
      <c r="AT673" s="180" t="s">
        <v>173</v>
      </c>
      <c r="AU673" s="180" t="s">
        <v>86</v>
      </c>
      <c r="AY673" s="18" t="s">
        <v>170</v>
      </c>
      <c r="BE673" s="181">
        <f>IF(N673="základní",J673,0)</f>
        <v>0</v>
      </c>
      <c r="BF673" s="181">
        <f>IF(N673="snížená",J673,0)</f>
        <v>0</v>
      </c>
      <c r="BG673" s="181">
        <f>IF(N673="zákl. přenesená",J673,0)</f>
        <v>0</v>
      </c>
      <c r="BH673" s="181">
        <f>IF(N673="sníž. přenesená",J673,0)</f>
        <v>0</v>
      </c>
      <c r="BI673" s="181">
        <f>IF(N673="nulová",J673,0)</f>
        <v>0</v>
      </c>
      <c r="BJ673" s="18" t="s">
        <v>84</v>
      </c>
      <c r="BK673" s="181">
        <f>ROUND(I673*H673,2)</f>
        <v>0</v>
      </c>
      <c r="BL673" s="18" t="s">
        <v>273</v>
      </c>
      <c r="BM673" s="180" t="s">
        <v>3087</v>
      </c>
    </row>
    <row r="674" spans="1:65" s="12" customFormat="1" ht="22.8" customHeight="1">
      <c r="B674" s="154"/>
      <c r="D674" s="155" t="s">
        <v>76</v>
      </c>
      <c r="E674" s="165" t="s">
        <v>966</v>
      </c>
      <c r="F674" s="165" t="s">
        <v>967</v>
      </c>
      <c r="I674" s="157"/>
      <c r="J674" s="166">
        <f>BK674</f>
        <v>0</v>
      </c>
      <c r="L674" s="154"/>
      <c r="M674" s="159"/>
      <c r="N674" s="160"/>
      <c r="O674" s="160"/>
      <c r="P674" s="161">
        <f>SUM(P675:P692)</f>
        <v>0</v>
      </c>
      <c r="Q674" s="160"/>
      <c r="R674" s="161">
        <f>SUM(R675:R692)</f>
        <v>0.44533796999999997</v>
      </c>
      <c r="S674" s="160"/>
      <c r="T674" s="162">
        <f>SUM(T675:T692)</f>
        <v>0</v>
      </c>
      <c r="AR674" s="155" t="s">
        <v>86</v>
      </c>
      <c r="AT674" s="163" t="s">
        <v>76</v>
      </c>
      <c r="AU674" s="163" t="s">
        <v>84</v>
      </c>
      <c r="AY674" s="155" t="s">
        <v>170</v>
      </c>
      <c r="BK674" s="164">
        <f>SUM(BK675:BK692)</f>
        <v>0</v>
      </c>
    </row>
    <row r="675" spans="1:65" s="2" customFormat="1" ht="21.75" customHeight="1">
      <c r="A675" s="33"/>
      <c r="B675" s="167"/>
      <c r="C675" s="168" t="s">
        <v>3088</v>
      </c>
      <c r="D675" s="168" t="s">
        <v>173</v>
      </c>
      <c r="E675" s="169" t="s">
        <v>969</v>
      </c>
      <c r="F675" s="170" t="s">
        <v>970</v>
      </c>
      <c r="G675" s="171" t="s">
        <v>184</v>
      </c>
      <c r="H675" s="172">
        <v>908.85299999999995</v>
      </c>
      <c r="I675" s="173"/>
      <c r="J675" s="174">
        <f>ROUND(I675*H675,2)</f>
        <v>0</v>
      </c>
      <c r="K675" s="175"/>
      <c r="L675" s="34"/>
      <c r="M675" s="176" t="s">
        <v>1</v>
      </c>
      <c r="N675" s="177" t="s">
        <v>42</v>
      </c>
      <c r="O675" s="59"/>
      <c r="P675" s="178">
        <f>O675*H675</f>
        <v>0</v>
      </c>
      <c r="Q675" s="178">
        <v>0</v>
      </c>
      <c r="R675" s="178">
        <f>Q675*H675</f>
        <v>0</v>
      </c>
      <c r="S675" s="178">
        <v>0</v>
      </c>
      <c r="T675" s="179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80" t="s">
        <v>273</v>
      </c>
      <c r="AT675" s="180" t="s">
        <v>173</v>
      </c>
      <c r="AU675" s="180" t="s">
        <v>86</v>
      </c>
      <c r="AY675" s="18" t="s">
        <v>170</v>
      </c>
      <c r="BE675" s="181">
        <f>IF(N675="základní",J675,0)</f>
        <v>0</v>
      </c>
      <c r="BF675" s="181">
        <f>IF(N675="snížená",J675,0)</f>
        <v>0</v>
      </c>
      <c r="BG675" s="181">
        <f>IF(N675="zákl. přenesená",J675,0)</f>
        <v>0</v>
      </c>
      <c r="BH675" s="181">
        <f>IF(N675="sníž. přenesená",J675,0)</f>
        <v>0</v>
      </c>
      <c r="BI675" s="181">
        <f>IF(N675="nulová",J675,0)</f>
        <v>0</v>
      </c>
      <c r="BJ675" s="18" t="s">
        <v>84</v>
      </c>
      <c r="BK675" s="181">
        <f>ROUND(I675*H675,2)</f>
        <v>0</v>
      </c>
      <c r="BL675" s="18" t="s">
        <v>273</v>
      </c>
      <c r="BM675" s="180" t="s">
        <v>3089</v>
      </c>
    </row>
    <row r="676" spans="1:65" s="14" customFormat="1" ht="10.199999999999999">
      <c r="B676" s="190"/>
      <c r="D676" s="183" t="s">
        <v>179</v>
      </c>
      <c r="E676" s="191" t="s">
        <v>1</v>
      </c>
      <c r="F676" s="192" t="s">
        <v>2655</v>
      </c>
      <c r="H676" s="193">
        <v>107.91</v>
      </c>
      <c r="I676" s="194"/>
      <c r="L676" s="190"/>
      <c r="M676" s="195"/>
      <c r="N676" s="196"/>
      <c r="O676" s="196"/>
      <c r="P676" s="196"/>
      <c r="Q676" s="196"/>
      <c r="R676" s="196"/>
      <c r="S676" s="196"/>
      <c r="T676" s="197"/>
      <c r="AT676" s="191" t="s">
        <v>179</v>
      </c>
      <c r="AU676" s="191" t="s">
        <v>86</v>
      </c>
      <c r="AV676" s="14" t="s">
        <v>86</v>
      </c>
      <c r="AW676" s="14" t="s">
        <v>32</v>
      </c>
      <c r="AX676" s="14" t="s">
        <v>77</v>
      </c>
      <c r="AY676" s="191" t="s">
        <v>170</v>
      </c>
    </row>
    <row r="677" spans="1:65" s="14" customFormat="1" ht="10.199999999999999">
      <c r="B677" s="190"/>
      <c r="D677" s="183" t="s">
        <v>179</v>
      </c>
      <c r="E677" s="191" t="s">
        <v>1</v>
      </c>
      <c r="F677" s="192" t="s">
        <v>2656</v>
      </c>
      <c r="H677" s="193">
        <v>54</v>
      </c>
      <c r="I677" s="194"/>
      <c r="L677" s="190"/>
      <c r="M677" s="195"/>
      <c r="N677" s="196"/>
      <c r="O677" s="196"/>
      <c r="P677" s="196"/>
      <c r="Q677" s="196"/>
      <c r="R677" s="196"/>
      <c r="S677" s="196"/>
      <c r="T677" s="197"/>
      <c r="AT677" s="191" t="s">
        <v>179</v>
      </c>
      <c r="AU677" s="191" t="s">
        <v>86</v>
      </c>
      <c r="AV677" s="14" t="s">
        <v>86</v>
      </c>
      <c r="AW677" s="14" t="s">
        <v>32</v>
      </c>
      <c r="AX677" s="14" t="s">
        <v>77</v>
      </c>
      <c r="AY677" s="191" t="s">
        <v>170</v>
      </c>
    </row>
    <row r="678" spans="1:65" s="14" customFormat="1" ht="10.199999999999999">
      <c r="B678" s="190"/>
      <c r="D678" s="183" t="s">
        <v>179</v>
      </c>
      <c r="E678" s="191" t="s">
        <v>1</v>
      </c>
      <c r="F678" s="192" t="s">
        <v>2657</v>
      </c>
      <c r="H678" s="193">
        <v>82.59</v>
      </c>
      <c r="I678" s="194"/>
      <c r="L678" s="190"/>
      <c r="M678" s="195"/>
      <c r="N678" s="196"/>
      <c r="O678" s="196"/>
      <c r="P678" s="196"/>
      <c r="Q678" s="196"/>
      <c r="R678" s="196"/>
      <c r="S678" s="196"/>
      <c r="T678" s="197"/>
      <c r="AT678" s="191" t="s">
        <v>179</v>
      </c>
      <c r="AU678" s="191" t="s">
        <v>86</v>
      </c>
      <c r="AV678" s="14" t="s">
        <v>86</v>
      </c>
      <c r="AW678" s="14" t="s">
        <v>32</v>
      </c>
      <c r="AX678" s="14" t="s">
        <v>77</v>
      </c>
      <c r="AY678" s="191" t="s">
        <v>170</v>
      </c>
    </row>
    <row r="679" spans="1:65" s="14" customFormat="1" ht="10.199999999999999">
      <c r="B679" s="190"/>
      <c r="D679" s="183" t="s">
        <v>179</v>
      </c>
      <c r="E679" s="191" t="s">
        <v>1</v>
      </c>
      <c r="F679" s="192" t="s">
        <v>2658</v>
      </c>
      <c r="H679" s="193">
        <v>62.79</v>
      </c>
      <c r="I679" s="194"/>
      <c r="L679" s="190"/>
      <c r="M679" s="195"/>
      <c r="N679" s="196"/>
      <c r="O679" s="196"/>
      <c r="P679" s="196"/>
      <c r="Q679" s="196"/>
      <c r="R679" s="196"/>
      <c r="S679" s="196"/>
      <c r="T679" s="197"/>
      <c r="AT679" s="191" t="s">
        <v>179</v>
      </c>
      <c r="AU679" s="191" t="s">
        <v>86</v>
      </c>
      <c r="AV679" s="14" t="s">
        <v>86</v>
      </c>
      <c r="AW679" s="14" t="s">
        <v>32</v>
      </c>
      <c r="AX679" s="14" t="s">
        <v>77</v>
      </c>
      <c r="AY679" s="191" t="s">
        <v>170</v>
      </c>
    </row>
    <row r="680" spans="1:65" s="14" customFormat="1" ht="10.199999999999999">
      <c r="B680" s="190"/>
      <c r="D680" s="183" t="s">
        <v>179</v>
      </c>
      <c r="E680" s="191" t="s">
        <v>1</v>
      </c>
      <c r="F680" s="192" t="s">
        <v>2659</v>
      </c>
      <c r="H680" s="193">
        <v>263.25</v>
      </c>
      <c r="I680" s="194"/>
      <c r="L680" s="190"/>
      <c r="M680" s="195"/>
      <c r="N680" s="196"/>
      <c r="O680" s="196"/>
      <c r="P680" s="196"/>
      <c r="Q680" s="196"/>
      <c r="R680" s="196"/>
      <c r="S680" s="196"/>
      <c r="T680" s="197"/>
      <c r="AT680" s="191" t="s">
        <v>179</v>
      </c>
      <c r="AU680" s="191" t="s">
        <v>86</v>
      </c>
      <c r="AV680" s="14" t="s">
        <v>86</v>
      </c>
      <c r="AW680" s="14" t="s">
        <v>32</v>
      </c>
      <c r="AX680" s="14" t="s">
        <v>77</v>
      </c>
      <c r="AY680" s="191" t="s">
        <v>170</v>
      </c>
    </row>
    <row r="681" spans="1:65" s="14" customFormat="1" ht="10.199999999999999">
      <c r="B681" s="190"/>
      <c r="D681" s="183" t="s">
        <v>179</v>
      </c>
      <c r="E681" s="191" t="s">
        <v>1</v>
      </c>
      <c r="F681" s="192" t="s">
        <v>2660</v>
      </c>
      <c r="H681" s="193">
        <v>108.39</v>
      </c>
      <c r="I681" s="194"/>
      <c r="L681" s="190"/>
      <c r="M681" s="195"/>
      <c r="N681" s="196"/>
      <c r="O681" s="196"/>
      <c r="P681" s="196"/>
      <c r="Q681" s="196"/>
      <c r="R681" s="196"/>
      <c r="S681" s="196"/>
      <c r="T681" s="197"/>
      <c r="AT681" s="191" t="s">
        <v>179</v>
      </c>
      <c r="AU681" s="191" t="s">
        <v>86</v>
      </c>
      <c r="AV681" s="14" t="s">
        <v>86</v>
      </c>
      <c r="AW681" s="14" t="s">
        <v>32</v>
      </c>
      <c r="AX681" s="14" t="s">
        <v>77</v>
      </c>
      <c r="AY681" s="191" t="s">
        <v>170</v>
      </c>
    </row>
    <row r="682" spans="1:65" s="14" customFormat="1" ht="10.199999999999999">
      <c r="B682" s="190"/>
      <c r="D682" s="183" t="s">
        <v>179</v>
      </c>
      <c r="E682" s="191" t="s">
        <v>1</v>
      </c>
      <c r="F682" s="192" t="s">
        <v>2661</v>
      </c>
      <c r="H682" s="193">
        <v>34.595999999999997</v>
      </c>
      <c r="I682" s="194"/>
      <c r="L682" s="190"/>
      <c r="M682" s="195"/>
      <c r="N682" s="196"/>
      <c r="O682" s="196"/>
      <c r="P682" s="196"/>
      <c r="Q682" s="196"/>
      <c r="R682" s="196"/>
      <c r="S682" s="196"/>
      <c r="T682" s="197"/>
      <c r="AT682" s="191" t="s">
        <v>179</v>
      </c>
      <c r="AU682" s="191" t="s">
        <v>86</v>
      </c>
      <c r="AV682" s="14" t="s">
        <v>86</v>
      </c>
      <c r="AW682" s="14" t="s">
        <v>32</v>
      </c>
      <c r="AX682" s="14" t="s">
        <v>77</v>
      </c>
      <c r="AY682" s="191" t="s">
        <v>170</v>
      </c>
    </row>
    <row r="683" spans="1:65" s="14" customFormat="1" ht="10.199999999999999">
      <c r="B683" s="190"/>
      <c r="D683" s="183" t="s">
        <v>179</v>
      </c>
      <c r="E683" s="191" t="s">
        <v>1</v>
      </c>
      <c r="F683" s="192" t="s">
        <v>2662</v>
      </c>
      <c r="H683" s="193">
        <v>72.69</v>
      </c>
      <c r="I683" s="194"/>
      <c r="L683" s="190"/>
      <c r="M683" s="195"/>
      <c r="N683" s="196"/>
      <c r="O683" s="196"/>
      <c r="P683" s="196"/>
      <c r="Q683" s="196"/>
      <c r="R683" s="196"/>
      <c r="S683" s="196"/>
      <c r="T683" s="197"/>
      <c r="AT683" s="191" t="s">
        <v>179</v>
      </c>
      <c r="AU683" s="191" t="s">
        <v>86</v>
      </c>
      <c r="AV683" s="14" t="s">
        <v>86</v>
      </c>
      <c r="AW683" s="14" t="s">
        <v>32</v>
      </c>
      <c r="AX683" s="14" t="s">
        <v>77</v>
      </c>
      <c r="AY683" s="191" t="s">
        <v>170</v>
      </c>
    </row>
    <row r="684" spans="1:65" s="14" customFormat="1" ht="10.199999999999999">
      <c r="B684" s="190"/>
      <c r="D684" s="183" t="s">
        <v>179</v>
      </c>
      <c r="E684" s="191" t="s">
        <v>1</v>
      </c>
      <c r="F684" s="192" t="s">
        <v>2604</v>
      </c>
      <c r="H684" s="193">
        <v>-68.025000000000006</v>
      </c>
      <c r="I684" s="194"/>
      <c r="L684" s="190"/>
      <c r="M684" s="195"/>
      <c r="N684" s="196"/>
      <c r="O684" s="196"/>
      <c r="P684" s="196"/>
      <c r="Q684" s="196"/>
      <c r="R684" s="196"/>
      <c r="S684" s="196"/>
      <c r="T684" s="197"/>
      <c r="AT684" s="191" t="s">
        <v>179</v>
      </c>
      <c r="AU684" s="191" t="s">
        <v>86</v>
      </c>
      <c r="AV684" s="14" t="s">
        <v>86</v>
      </c>
      <c r="AW684" s="14" t="s">
        <v>32</v>
      </c>
      <c r="AX684" s="14" t="s">
        <v>77</v>
      </c>
      <c r="AY684" s="191" t="s">
        <v>170</v>
      </c>
    </row>
    <row r="685" spans="1:65" s="14" customFormat="1" ht="10.199999999999999">
      <c r="B685" s="190"/>
      <c r="D685" s="183" t="s">
        <v>179</v>
      </c>
      <c r="E685" s="191" t="s">
        <v>1</v>
      </c>
      <c r="F685" s="192" t="s">
        <v>2664</v>
      </c>
      <c r="H685" s="193">
        <v>39.351999999999997</v>
      </c>
      <c r="I685" s="194"/>
      <c r="L685" s="190"/>
      <c r="M685" s="195"/>
      <c r="N685" s="196"/>
      <c r="O685" s="196"/>
      <c r="P685" s="196"/>
      <c r="Q685" s="196"/>
      <c r="R685" s="196"/>
      <c r="S685" s="196"/>
      <c r="T685" s="197"/>
      <c r="AT685" s="191" t="s">
        <v>179</v>
      </c>
      <c r="AU685" s="191" t="s">
        <v>86</v>
      </c>
      <c r="AV685" s="14" t="s">
        <v>86</v>
      </c>
      <c r="AW685" s="14" t="s">
        <v>32</v>
      </c>
      <c r="AX685" s="14" t="s">
        <v>77</v>
      </c>
      <c r="AY685" s="191" t="s">
        <v>170</v>
      </c>
    </row>
    <row r="686" spans="1:65" s="16" customFormat="1" ht="10.199999999999999">
      <c r="B686" s="217"/>
      <c r="D686" s="183" t="s">
        <v>179</v>
      </c>
      <c r="E686" s="218" t="s">
        <v>1</v>
      </c>
      <c r="F686" s="219" t="s">
        <v>221</v>
      </c>
      <c r="H686" s="220">
        <v>757.54300000000001</v>
      </c>
      <c r="I686" s="221"/>
      <c r="L686" s="217"/>
      <c r="M686" s="222"/>
      <c r="N686" s="223"/>
      <c r="O686" s="223"/>
      <c r="P686" s="223"/>
      <c r="Q686" s="223"/>
      <c r="R686" s="223"/>
      <c r="S686" s="223"/>
      <c r="T686" s="224"/>
      <c r="AT686" s="218" t="s">
        <v>179</v>
      </c>
      <c r="AU686" s="218" t="s">
        <v>86</v>
      </c>
      <c r="AV686" s="16" t="s">
        <v>171</v>
      </c>
      <c r="AW686" s="16" t="s">
        <v>32</v>
      </c>
      <c r="AX686" s="16" t="s">
        <v>77</v>
      </c>
      <c r="AY686" s="218" t="s">
        <v>170</v>
      </c>
    </row>
    <row r="687" spans="1:65" s="14" customFormat="1" ht="10.199999999999999">
      <c r="B687" s="190"/>
      <c r="D687" s="183" t="s">
        <v>179</v>
      </c>
      <c r="E687" s="191" t="s">
        <v>1</v>
      </c>
      <c r="F687" s="192" t="s">
        <v>2707</v>
      </c>
      <c r="H687" s="193">
        <v>85.3</v>
      </c>
      <c r="I687" s="194"/>
      <c r="L687" s="190"/>
      <c r="M687" s="195"/>
      <c r="N687" s="196"/>
      <c r="O687" s="196"/>
      <c r="P687" s="196"/>
      <c r="Q687" s="196"/>
      <c r="R687" s="196"/>
      <c r="S687" s="196"/>
      <c r="T687" s="197"/>
      <c r="AT687" s="191" t="s">
        <v>179</v>
      </c>
      <c r="AU687" s="191" t="s">
        <v>86</v>
      </c>
      <c r="AV687" s="14" t="s">
        <v>86</v>
      </c>
      <c r="AW687" s="14" t="s">
        <v>32</v>
      </c>
      <c r="AX687" s="14" t="s">
        <v>77</v>
      </c>
      <c r="AY687" s="191" t="s">
        <v>170</v>
      </c>
    </row>
    <row r="688" spans="1:65" s="16" customFormat="1" ht="10.199999999999999">
      <c r="B688" s="217"/>
      <c r="D688" s="183" t="s">
        <v>179</v>
      </c>
      <c r="E688" s="218" t="s">
        <v>1</v>
      </c>
      <c r="F688" s="219" t="s">
        <v>221</v>
      </c>
      <c r="H688" s="220">
        <v>85.3</v>
      </c>
      <c r="I688" s="221"/>
      <c r="L688" s="217"/>
      <c r="M688" s="222"/>
      <c r="N688" s="223"/>
      <c r="O688" s="223"/>
      <c r="P688" s="223"/>
      <c r="Q688" s="223"/>
      <c r="R688" s="223"/>
      <c r="S688" s="223"/>
      <c r="T688" s="224"/>
      <c r="AT688" s="218" t="s">
        <v>179</v>
      </c>
      <c r="AU688" s="218" t="s">
        <v>86</v>
      </c>
      <c r="AV688" s="16" t="s">
        <v>171</v>
      </c>
      <c r="AW688" s="16" t="s">
        <v>32</v>
      </c>
      <c r="AX688" s="16" t="s">
        <v>77</v>
      </c>
      <c r="AY688" s="218" t="s">
        <v>170</v>
      </c>
    </row>
    <row r="689" spans="1:65" s="14" customFormat="1" ht="10.199999999999999">
      <c r="B689" s="190"/>
      <c r="D689" s="183" t="s">
        <v>179</v>
      </c>
      <c r="E689" s="191" t="s">
        <v>1</v>
      </c>
      <c r="F689" s="192" t="s">
        <v>3090</v>
      </c>
      <c r="H689" s="193">
        <v>66.010000000000005</v>
      </c>
      <c r="I689" s="194"/>
      <c r="L689" s="190"/>
      <c r="M689" s="195"/>
      <c r="N689" s="196"/>
      <c r="O689" s="196"/>
      <c r="P689" s="196"/>
      <c r="Q689" s="196"/>
      <c r="R689" s="196"/>
      <c r="S689" s="196"/>
      <c r="T689" s="197"/>
      <c r="AT689" s="191" t="s">
        <v>179</v>
      </c>
      <c r="AU689" s="191" t="s">
        <v>86</v>
      </c>
      <c r="AV689" s="14" t="s">
        <v>86</v>
      </c>
      <c r="AW689" s="14" t="s">
        <v>32</v>
      </c>
      <c r="AX689" s="14" t="s">
        <v>77</v>
      </c>
      <c r="AY689" s="191" t="s">
        <v>170</v>
      </c>
    </row>
    <row r="690" spans="1:65" s="15" customFormat="1" ht="10.199999999999999">
      <c r="B690" s="198"/>
      <c r="D690" s="183" t="s">
        <v>179</v>
      </c>
      <c r="E690" s="199" t="s">
        <v>1</v>
      </c>
      <c r="F690" s="200" t="s">
        <v>198</v>
      </c>
      <c r="H690" s="201">
        <v>908.85299999999995</v>
      </c>
      <c r="I690" s="202"/>
      <c r="L690" s="198"/>
      <c r="M690" s="203"/>
      <c r="N690" s="204"/>
      <c r="O690" s="204"/>
      <c r="P690" s="204"/>
      <c r="Q690" s="204"/>
      <c r="R690" s="204"/>
      <c r="S690" s="204"/>
      <c r="T690" s="205"/>
      <c r="AT690" s="199" t="s">
        <v>179</v>
      </c>
      <c r="AU690" s="199" t="s">
        <v>86</v>
      </c>
      <c r="AV690" s="15" t="s">
        <v>177</v>
      </c>
      <c r="AW690" s="15" t="s">
        <v>32</v>
      </c>
      <c r="AX690" s="15" t="s">
        <v>84</v>
      </c>
      <c r="AY690" s="199" t="s">
        <v>170</v>
      </c>
    </row>
    <row r="691" spans="1:65" s="2" customFormat="1" ht="21.75" customHeight="1">
      <c r="A691" s="33"/>
      <c r="B691" s="167"/>
      <c r="C691" s="168" t="s">
        <v>3091</v>
      </c>
      <c r="D691" s="168" t="s">
        <v>173</v>
      </c>
      <c r="E691" s="169" t="s">
        <v>3092</v>
      </c>
      <c r="F691" s="170" t="s">
        <v>3093</v>
      </c>
      <c r="G691" s="171" t="s">
        <v>184</v>
      </c>
      <c r="H691" s="172">
        <v>908.85299999999995</v>
      </c>
      <c r="I691" s="173"/>
      <c r="J691" s="174">
        <f>ROUND(I691*H691,2)</f>
        <v>0</v>
      </c>
      <c r="K691" s="175"/>
      <c r="L691" s="34"/>
      <c r="M691" s="176" t="s">
        <v>1</v>
      </c>
      <c r="N691" s="177" t="s">
        <v>42</v>
      </c>
      <c r="O691" s="59"/>
      <c r="P691" s="178">
        <f>O691*H691</f>
        <v>0</v>
      </c>
      <c r="Q691" s="178">
        <v>2.0000000000000001E-4</v>
      </c>
      <c r="R691" s="178">
        <f>Q691*H691</f>
        <v>0.1817706</v>
      </c>
      <c r="S691" s="178">
        <v>0</v>
      </c>
      <c r="T691" s="179">
        <f>S691*H691</f>
        <v>0</v>
      </c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R691" s="180" t="s">
        <v>273</v>
      </c>
      <c r="AT691" s="180" t="s">
        <v>173</v>
      </c>
      <c r="AU691" s="180" t="s">
        <v>86</v>
      </c>
      <c r="AY691" s="18" t="s">
        <v>170</v>
      </c>
      <c r="BE691" s="181">
        <f>IF(N691="základní",J691,0)</f>
        <v>0</v>
      </c>
      <c r="BF691" s="181">
        <f>IF(N691="snížená",J691,0)</f>
        <v>0</v>
      </c>
      <c r="BG691" s="181">
        <f>IF(N691="zákl. přenesená",J691,0)</f>
        <v>0</v>
      </c>
      <c r="BH691" s="181">
        <f>IF(N691="sníž. přenesená",J691,0)</f>
        <v>0</v>
      </c>
      <c r="BI691" s="181">
        <f>IF(N691="nulová",J691,0)</f>
        <v>0</v>
      </c>
      <c r="BJ691" s="18" t="s">
        <v>84</v>
      </c>
      <c r="BK691" s="181">
        <f>ROUND(I691*H691,2)</f>
        <v>0</v>
      </c>
      <c r="BL691" s="18" t="s">
        <v>273</v>
      </c>
      <c r="BM691" s="180" t="s">
        <v>3094</v>
      </c>
    </row>
    <row r="692" spans="1:65" s="2" customFormat="1" ht="21.75" customHeight="1">
      <c r="A692" s="33"/>
      <c r="B692" s="167"/>
      <c r="C692" s="168" t="s">
        <v>3095</v>
      </c>
      <c r="D692" s="168" t="s">
        <v>173</v>
      </c>
      <c r="E692" s="169" t="s">
        <v>986</v>
      </c>
      <c r="F692" s="170" t="s">
        <v>987</v>
      </c>
      <c r="G692" s="171" t="s">
        <v>184</v>
      </c>
      <c r="H692" s="172">
        <v>908.85299999999995</v>
      </c>
      <c r="I692" s="173"/>
      <c r="J692" s="174">
        <f>ROUND(I692*H692,2)</f>
        <v>0</v>
      </c>
      <c r="K692" s="175"/>
      <c r="L692" s="34"/>
      <c r="M692" s="176" t="s">
        <v>1</v>
      </c>
      <c r="N692" s="177" t="s">
        <v>42</v>
      </c>
      <c r="O692" s="59"/>
      <c r="P692" s="178">
        <f>O692*H692</f>
        <v>0</v>
      </c>
      <c r="Q692" s="178">
        <v>2.9E-4</v>
      </c>
      <c r="R692" s="178">
        <f>Q692*H692</f>
        <v>0.26356736999999997</v>
      </c>
      <c r="S692" s="178">
        <v>0</v>
      </c>
      <c r="T692" s="179">
        <f>S692*H692</f>
        <v>0</v>
      </c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R692" s="180" t="s">
        <v>273</v>
      </c>
      <c r="AT692" s="180" t="s">
        <v>173</v>
      </c>
      <c r="AU692" s="180" t="s">
        <v>86</v>
      </c>
      <c r="AY692" s="18" t="s">
        <v>170</v>
      </c>
      <c r="BE692" s="181">
        <f>IF(N692="základní",J692,0)</f>
        <v>0</v>
      </c>
      <c r="BF692" s="181">
        <f>IF(N692="snížená",J692,0)</f>
        <v>0</v>
      </c>
      <c r="BG692" s="181">
        <f>IF(N692="zákl. přenesená",J692,0)</f>
        <v>0</v>
      </c>
      <c r="BH692" s="181">
        <f>IF(N692="sníž. přenesená",J692,0)</f>
        <v>0</v>
      </c>
      <c r="BI692" s="181">
        <f>IF(N692="nulová",J692,0)</f>
        <v>0</v>
      </c>
      <c r="BJ692" s="18" t="s">
        <v>84</v>
      </c>
      <c r="BK692" s="181">
        <f>ROUND(I692*H692,2)</f>
        <v>0</v>
      </c>
      <c r="BL692" s="18" t="s">
        <v>273</v>
      </c>
      <c r="BM692" s="180" t="s">
        <v>3096</v>
      </c>
    </row>
    <row r="693" spans="1:65" s="12" customFormat="1" ht="25.95" customHeight="1">
      <c r="B693" s="154"/>
      <c r="D693" s="155" t="s">
        <v>76</v>
      </c>
      <c r="E693" s="156" t="s">
        <v>1012</v>
      </c>
      <c r="F693" s="156" t="s">
        <v>1013</v>
      </c>
      <c r="I693" s="157"/>
      <c r="J693" s="158">
        <f>BK693</f>
        <v>0</v>
      </c>
      <c r="L693" s="154"/>
      <c r="M693" s="159"/>
      <c r="N693" s="160"/>
      <c r="O693" s="160"/>
      <c r="P693" s="161">
        <f>P694</f>
        <v>0</v>
      </c>
      <c r="Q693" s="160"/>
      <c r="R693" s="161">
        <f>R694</f>
        <v>0</v>
      </c>
      <c r="S693" s="160"/>
      <c r="T693" s="162">
        <f>T694</f>
        <v>0</v>
      </c>
      <c r="AR693" s="155" t="s">
        <v>177</v>
      </c>
      <c r="AT693" s="163" t="s">
        <v>76</v>
      </c>
      <c r="AU693" s="163" t="s">
        <v>77</v>
      </c>
      <c r="AY693" s="155" t="s">
        <v>170</v>
      </c>
      <c r="BK693" s="164">
        <f>BK694</f>
        <v>0</v>
      </c>
    </row>
    <row r="694" spans="1:65" s="2" customFormat="1" ht="21.75" customHeight="1">
      <c r="A694" s="33"/>
      <c r="B694" s="167"/>
      <c r="C694" s="168" t="s">
        <v>3097</v>
      </c>
      <c r="D694" s="168" t="s">
        <v>173</v>
      </c>
      <c r="E694" s="169" t="s">
        <v>1015</v>
      </c>
      <c r="F694" s="170" t="s">
        <v>1016</v>
      </c>
      <c r="G694" s="171" t="s">
        <v>1017</v>
      </c>
      <c r="H694" s="172">
        <v>50</v>
      </c>
      <c r="I694" s="173"/>
      <c r="J694" s="174">
        <f>ROUND(I694*H694,2)</f>
        <v>0</v>
      </c>
      <c r="K694" s="175"/>
      <c r="L694" s="34"/>
      <c r="M694" s="176" t="s">
        <v>1</v>
      </c>
      <c r="N694" s="177" t="s">
        <v>42</v>
      </c>
      <c r="O694" s="59"/>
      <c r="P694" s="178">
        <f>O694*H694</f>
        <v>0</v>
      </c>
      <c r="Q694" s="178">
        <v>0</v>
      </c>
      <c r="R694" s="178">
        <f>Q694*H694</f>
        <v>0</v>
      </c>
      <c r="S694" s="178">
        <v>0</v>
      </c>
      <c r="T694" s="179">
        <f>S694*H694</f>
        <v>0</v>
      </c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R694" s="180" t="s">
        <v>1018</v>
      </c>
      <c r="AT694" s="180" t="s">
        <v>173</v>
      </c>
      <c r="AU694" s="180" t="s">
        <v>84</v>
      </c>
      <c r="AY694" s="18" t="s">
        <v>170</v>
      </c>
      <c r="BE694" s="181">
        <f>IF(N694="základní",J694,0)</f>
        <v>0</v>
      </c>
      <c r="BF694" s="181">
        <f>IF(N694="snížená",J694,0)</f>
        <v>0</v>
      </c>
      <c r="BG694" s="181">
        <f>IF(N694="zákl. přenesená",J694,0)</f>
        <v>0</v>
      </c>
      <c r="BH694" s="181">
        <f>IF(N694="sníž. přenesená",J694,0)</f>
        <v>0</v>
      </c>
      <c r="BI694" s="181">
        <f>IF(N694="nulová",J694,0)</f>
        <v>0</v>
      </c>
      <c r="BJ694" s="18" t="s">
        <v>84</v>
      </c>
      <c r="BK694" s="181">
        <f>ROUND(I694*H694,2)</f>
        <v>0</v>
      </c>
      <c r="BL694" s="18" t="s">
        <v>1018</v>
      </c>
      <c r="BM694" s="180" t="s">
        <v>3098</v>
      </c>
    </row>
    <row r="695" spans="1:65" s="12" customFormat="1" ht="25.95" customHeight="1">
      <c r="B695" s="154"/>
      <c r="D695" s="155" t="s">
        <v>76</v>
      </c>
      <c r="E695" s="156" t="s">
        <v>1020</v>
      </c>
      <c r="F695" s="156" t="s">
        <v>1021</v>
      </c>
      <c r="I695" s="157"/>
      <c r="J695" s="158">
        <f>BK695</f>
        <v>0</v>
      </c>
      <c r="L695" s="154"/>
      <c r="M695" s="159"/>
      <c r="N695" s="160"/>
      <c r="O695" s="160"/>
      <c r="P695" s="161">
        <f>P696+P698+P700</f>
        <v>0</v>
      </c>
      <c r="Q695" s="160"/>
      <c r="R695" s="161">
        <f>R696+R698+R700</f>
        <v>0</v>
      </c>
      <c r="S695" s="160"/>
      <c r="T695" s="162">
        <f>T696+T698+T700</f>
        <v>0</v>
      </c>
      <c r="AR695" s="155" t="s">
        <v>205</v>
      </c>
      <c r="AT695" s="163" t="s">
        <v>76</v>
      </c>
      <c r="AU695" s="163" t="s">
        <v>77</v>
      </c>
      <c r="AY695" s="155" t="s">
        <v>170</v>
      </c>
      <c r="BK695" s="164">
        <f>BK696+BK698+BK700</f>
        <v>0</v>
      </c>
    </row>
    <row r="696" spans="1:65" s="12" customFormat="1" ht="22.8" customHeight="1">
      <c r="B696" s="154"/>
      <c r="D696" s="155" t="s">
        <v>76</v>
      </c>
      <c r="E696" s="165" t="s">
        <v>1022</v>
      </c>
      <c r="F696" s="165" t="s">
        <v>1023</v>
      </c>
      <c r="I696" s="157"/>
      <c r="J696" s="166">
        <f>BK696</f>
        <v>0</v>
      </c>
      <c r="L696" s="154"/>
      <c r="M696" s="159"/>
      <c r="N696" s="160"/>
      <c r="O696" s="160"/>
      <c r="P696" s="161">
        <f>P697</f>
        <v>0</v>
      </c>
      <c r="Q696" s="160"/>
      <c r="R696" s="161">
        <f>R697</f>
        <v>0</v>
      </c>
      <c r="S696" s="160"/>
      <c r="T696" s="162">
        <f>T697</f>
        <v>0</v>
      </c>
      <c r="AR696" s="155" t="s">
        <v>205</v>
      </c>
      <c r="AT696" s="163" t="s">
        <v>76</v>
      </c>
      <c r="AU696" s="163" t="s">
        <v>84</v>
      </c>
      <c r="AY696" s="155" t="s">
        <v>170</v>
      </c>
      <c r="BK696" s="164">
        <f>BK697</f>
        <v>0</v>
      </c>
    </row>
    <row r="697" spans="1:65" s="2" customFormat="1" ht="16.5" customHeight="1">
      <c r="A697" s="33"/>
      <c r="B697" s="167"/>
      <c r="C697" s="168" t="s">
        <v>3099</v>
      </c>
      <c r="D697" s="168" t="s">
        <v>173</v>
      </c>
      <c r="E697" s="169" t="s">
        <v>1025</v>
      </c>
      <c r="F697" s="170" t="s">
        <v>1023</v>
      </c>
      <c r="G697" s="171" t="s">
        <v>705</v>
      </c>
      <c r="H697" s="172">
        <v>1</v>
      </c>
      <c r="I697" s="173"/>
      <c r="J697" s="174">
        <f>ROUND(I697*H697,2)</f>
        <v>0</v>
      </c>
      <c r="K697" s="175"/>
      <c r="L697" s="34"/>
      <c r="M697" s="176" t="s">
        <v>1</v>
      </c>
      <c r="N697" s="177" t="s">
        <v>42</v>
      </c>
      <c r="O697" s="59"/>
      <c r="P697" s="178">
        <f>O697*H697</f>
        <v>0</v>
      </c>
      <c r="Q697" s="178">
        <v>0</v>
      </c>
      <c r="R697" s="178">
        <f>Q697*H697</f>
        <v>0</v>
      </c>
      <c r="S697" s="178">
        <v>0</v>
      </c>
      <c r="T697" s="179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80" t="s">
        <v>1026</v>
      </c>
      <c r="AT697" s="180" t="s">
        <v>173</v>
      </c>
      <c r="AU697" s="180" t="s">
        <v>86</v>
      </c>
      <c r="AY697" s="18" t="s">
        <v>170</v>
      </c>
      <c r="BE697" s="181">
        <f>IF(N697="základní",J697,0)</f>
        <v>0</v>
      </c>
      <c r="BF697" s="181">
        <f>IF(N697="snížená",J697,0)</f>
        <v>0</v>
      </c>
      <c r="BG697" s="181">
        <f>IF(N697="zákl. přenesená",J697,0)</f>
        <v>0</v>
      </c>
      <c r="BH697" s="181">
        <f>IF(N697="sníž. přenesená",J697,0)</f>
        <v>0</v>
      </c>
      <c r="BI697" s="181">
        <f>IF(N697="nulová",J697,0)</f>
        <v>0</v>
      </c>
      <c r="BJ697" s="18" t="s">
        <v>84</v>
      </c>
      <c r="BK697" s="181">
        <f>ROUND(I697*H697,2)</f>
        <v>0</v>
      </c>
      <c r="BL697" s="18" t="s">
        <v>1026</v>
      </c>
      <c r="BM697" s="180" t="s">
        <v>3100</v>
      </c>
    </row>
    <row r="698" spans="1:65" s="12" customFormat="1" ht="22.8" customHeight="1">
      <c r="B698" s="154"/>
      <c r="D698" s="155" t="s">
        <v>76</v>
      </c>
      <c r="E698" s="165" t="s">
        <v>3101</v>
      </c>
      <c r="F698" s="165" t="s">
        <v>3102</v>
      </c>
      <c r="I698" s="157"/>
      <c r="J698" s="166">
        <f>BK698</f>
        <v>0</v>
      </c>
      <c r="L698" s="154"/>
      <c r="M698" s="159"/>
      <c r="N698" s="160"/>
      <c r="O698" s="160"/>
      <c r="P698" s="161">
        <f>P699</f>
        <v>0</v>
      </c>
      <c r="Q698" s="160"/>
      <c r="R698" s="161">
        <f>R699</f>
        <v>0</v>
      </c>
      <c r="S698" s="160"/>
      <c r="T698" s="162">
        <f>T699</f>
        <v>0</v>
      </c>
      <c r="AR698" s="155" t="s">
        <v>205</v>
      </c>
      <c r="AT698" s="163" t="s">
        <v>76</v>
      </c>
      <c r="AU698" s="163" t="s">
        <v>84</v>
      </c>
      <c r="AY698" s="155" t="s">
        <v>170</v>
      </c>
      <c r="BK698" s="164">
        <f>BK699</f>
        <v>0</v>
      </c>
    </row>
    <row r="699" spans="1:65" s="2" customFormat="1" ht="21.75" customHeight="1">
      <c r="A699" s="33"/>
      <c r="B699" s="167"/>
      <c r="C699" s="168" t="s">
        <v>3103</v>
      </c>
      <c r="D699" s="168" t="s">
        <v>173</v>
      </c>
      <c r="E699" s="169" t="s">
        <v>3104</v>
      </c>
      <c r="F699" s="170" t="s">
        <v>3105</v>
      </c>
      <c r="G699" s="171" t="s">
        <v>705</v>
      </c>
      <c r="H699" s="172">
        <v>1</v>
      </c>
      <c r="I699" s="173"/>
      <c r="J699" s="174">
        <f>ROUND(I699*H699,2)</f>
        <v>0</v>
      </c>
      <c r="K699" s="175"/>
      <c r="L699" s="34"/>
      <c r="M699" s="176" t="s">
        <v>1</v>
      </c>
      <c r="N699" s="177" t="s">
        <v>42</v>
      </c>
      <c r="O699" s="59"/>
      <c r="P699" s="178">
        <f>O699*H699</f>
        <v>0</v>
      </c>
      <c r="Q699" s="178">
        <v>0</v>
      </c>
      <c r="R699" s="178">
        <f>Q699*H699</f>
        <v>0</v>
      </c>
      <c r="S699" s="178">
        <v>0</v>
      </c>
      <c r="T699" s="179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80" t="s">
        <v>1026</v>
      </c>
      <c r="AT699" s="180" t="s">
        <v>173</v>
      </c>
      <c r="AU699" s="180" t="s">
        <v>86</v>
      </c>
      <c r="AY699" s="18" t="s">
        <v>170</v>
      </c>
      <c r="BE699" s="181">
        <f>IF(N699="základní",J699,0)</f>
        <v>0</v>
      </c>
      <c r="BF699" s="181">
        <f>IF(N699="snížená",J699,0)</f>
        <v>0</v>
      </c>
      <c r="BG699" s="181">
        <f>IF(N699="zákl. přenesená",J699,0)</f>
        <v>0</v>
      </c>
      <c r="BH699" s="181">
        <f>IF(N699="sníž. přenesená",J699,0)</f>
        <v>0</v>
      </c>
      <c r="BI699" s="181">
        <f>IF(N699="nulová",J699,0)</f>
        <v>0</v>
      </c>
      <c r="BJ699" s="18" t="s">
        <v>84</v>
      </c>
      <c r="BK699" s="181">
        <f>ROUND(I699*H699,2)</f>
        <v>0</v>
      </c>
      <c r="BL699" s="18" t="s">
        <v>1026</v>
      </c>
      <c r="BM699" s="180" t="s">
        <v>3106</v>
      </c>
    </row>
    <row r="700" spans="1:65" s="12" customFormat="1" ht="22.8" customHeight="1">
      <c r="B700" s="154"/>
      <c r="D700" s="155" t="s">
        <v>76</v>
      </c>
      <c r="E700" s="165" t="s">
        <v>1028</v>
      </c>
      <c r="F700" s="165" t="s">
        <v>1029</v>
      </c>
      <c r="I700" s="157"/>
      <c r="J700" s="166">
        <f>BK700</f>
        <v>0</v>
      </c>
      <c r="L700" s="154"/>
      <c r="M700" s="159"/>
      <c r="N700" s="160"/>
      <c r="O700" s="160"/>
      <c r="P700" s="161">
        <f>P701</f>
        <v>0</v>
      </c>
      <c r="Q700" s="160"/>
      <c r="R700" s="161">
        <f>R701</f>
        <v>0</v>
      </c>
      <c r="S700" s="160"/>
      <c r="T700" s="162">
        <f>T701</f>
        <v>0</v>
      </c>
      <c r="AR700" s="155" t="s">
        <v>205</v>
      </c>
      <c r="AT700" s="163" t="s">
        <v>76</v>
      </c>
      <c r="AU700" s="163" t="s">
        <v>84</v>
      </c>
      <c r="AY700" s="155" t="s">
        <v>170</v>
      </c>
      <c r="BK700" s="164">
        <f>BK701</f>
        <v>0</v>
      </c>
    </row>
    <row r="701" spans="1:65" s="2" customFormat="1" ht="16.5" customHeight="1">
      <c r="A701" s="33"/>
      <c r="B701" s="167"/>
      <c r="C701" s="168" t="s">
        <v>3107</v>
      </c>
      <c r="D701" s="168" t="s">
        <v>173</v>
      </c>
      <c r="E701" s="169" t="s">
        <v>1031</v>
      </c>
      <c r="F701" s="170" t="s">
        <v>1032</v>
      </c>
      <c r="G701" s="171" t="s">
        <v>705</v>
      </c>
      <c r="H701" s="172">
        <v>1</v>
      </c>
      <c r="I701" s="173"/>
      <c r="J701" s="174">
        <f>ROUND(I701*H701,2)</f>
        <v>0</v>
      </c>
      <c r="K701" s="175"/>
      <c r="L701" s="34"/>
      <c r="M701" s="225" t="s">
        <v>1</v>
      </c>
      <c r="N701" s="226" t="s">
        <v>42</v>
      </c>
      <c r="O701" s="227"/>
      <c r="P701" s="228">
        <f>O701*H701</f>
        <v>0</v>
      </c>
      <c r="Q701" s="228">
        <v>0</v>
      </c>
      <c r="R701" s="228">
        <f>Q701*H701</f>
        <v>0</v>
      </c>
      <c r="S701" s="228">
        <v>0</v>
      </c>
      <c r="T701" s="229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80" t="s">
        <v>1026</v>
      </c>
      <c r="AT701" s="180" t="s">
        <v>173</v>
      </c>
      <c r="AU701" s="180" t="s">
        <v>86</v>
      </c>
      <c r="AY701" s="18" t="s">
        <v>170</v>
      </c>
      <c r="BE701" s="181">
        <f>IF(N701="základní",J701,0)</f>
        <v>0</v>
      </c>
      <c r="BF701" s="181">
        <f>IF(N701="snížená",J701,0)</f>
        <v>0</v>
      </c>
      <c r="BG701" s="181">
        <f>IF(N701="zákl. přenesená",J701,0)</f>
        <v>0</v>
      </c>
      <c r="BH701" s="181">
        <f>IF(N701="sníž. přenesená",J701,0)</f>
        <v>0</v>
      </c>
      <c r="BI701" s="181">
        <f>IF(N701="nulová",J701,0)</f>
        <v>0</v>
      </c>
      <c r="BJ701" s="18" t="s">
        <v>84</v>
      </c>
      <c r="BK701" s="181">
        <f>ROUND(I701*H701,2)</f>
        <v>0</v>
      </c>
      <c r="BL701" s="18" t="s">
        <v>1026</v>
      </c>
      <c r="BM701" s="180" t="s">
        <v>3108</v>
      </c>
    </row>
    <row r="702" spans="1:65" s="2" customFormat="1" ht="6.9" customHeight="1">
      <c r="A702" s="33"/>
      <c r="B702" s="48"/>
      <c r="C702" s="49"/>
      <c r="D702" s="49"/>
      <c r="E702" s="49"/>
      <c r="F702" s="49"/>
      <c r="G702" s="49"/>
      <c r="H702" s="49"/>
      <c r="I702" s="126"/>
      <c r="J702" s="49"/>
      <c r="K702" s="49"/>
      <c r="L702" s="34"/>
      <c r="M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</row>
  </sheetData>
  <autoFilter ref="C145:K701"/>
  <mergeCells count="12">
    <mergeCell ref="E138:H138"/>
    <mergeCell ref="L2:V2"/>
    <mergeCell ref="E85:H85"/>
    <mergeCell ref="E87:H87"/>
    <mergeCell ref="E89:H89"/>
    <mergeCell ref="E134:H134"/>
    <mergeCell ref="E136:H13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A.1 - Stavební část 1.PP+...</vt:lpstr>
      <vt:lpstr>A.2 - Zdravotně technické...</vt:lpstr>
      <vt:lpstr>A.3 - Plynová zařízení</vt:lpstr>
      <vt:lpstr>A.4 - Vytápění</vt:lpstr>
      <vt:lpstr>A.5 - Elektro - silnoproud</vt:lpstr>
      <vt:lpstr>A.6 - Elektro - slaboproud</vt:lpstr>
      <vt:lpstr>Slabobroud</vt:lpstr>
      <vt:lpstr>B.1 - Stavební část 2.NP</vt:lpstr>
      <vt:lpstr>B.2 - Zdravotně technické...</vt:lpstr>
      <vt:lpstr>B.3 - Plynová zařízení</vt:lpstr>
      <vt:lpstr>B.4 - Vytápění</vt:lpstr>
      <vt:lpstr>B.5 - Elektro-silnoproud</vt:lpstr>
      <vt:lpstr>B.6 - Elektro - slaboproud</vt:lpstr>
      <vt:lpstr>Slaboproud 2.NP</vt:lpstr>
      <vt:lpstr>'A.1 - Stavební část 1.PP+...'!Názvy_tisku</vt:lpstr>
      <vt:lpstr>'A.2 - Zdravotně technické...'!Názvy_tisku</vt:lpstr>
      <vt:lpstr>'A.3 - Plynová zařízení'!Názvy_tisku</vt:lpstr>
      <vt:lpstr>'A.4 - Vytápění'!Názvy_tisku</vt:lpstr>
      <vt:lpstr>'A.5 - Elektro - silnoproud'!Názvy_tisku</vt:lpstr>
      <vt:lpstr>'A.6 - Elektro - slaboproud'!Názvy_tisku</vt:lpstr>
      <vt:lpstr>'B.1 - Stavební část 2.NP'!Názvy_tisku</vt:lpstr>
      <vt:lpstr>'B.2 - Zdravotně technické...'!Názvy_tisku</vt:lpstr>
      <vt:lpstr>'B.3 - Plynová zařízení'!Názvy_tisku</vt:lpstr>
      <vt:lpstr>'B.4 - Vytápění'!Názvy_tisku</vt:lpstr>
      <vt:lpstr>'B.5 - Elektro-silnoproud'!Názvy_tisku</vt:lpstr>
      <vt:lpstr>'B.6 - Elektro - slaboproud'!Názvy_tisku</vt:lpstr>
      <vt:lpstr>'Rekapitulace stavby'!Názvy_tisku</vt:lpstr>
      <vt:lpstr>Slabobroud!Názvy_tisku</vt:lpstr>
      <vt:lpstr>'Slaboproud 2.NP'!Názvy_tisku</vt:lpstr>
      <vt:lpstr>'A.1 - Stavební část 1.PP+...'!Oblast_tisku</vt:lpstr>
      <vt:lpstr>'A.2 - Zdravotně technické...'!Oblast_tisku</vt:lpstr>
      <vt:lpstr>'A.3 - Plynová zařízení'!Oblast_tisku</vt:lpstr>
      <vt:lpstr>'A.4 - Vytápění'!Oblast_tisku</vt:lpstr>
      <vt:lpstr>'A.5 - Elektro - silnoproud'!Oblast_tisku</vt:lpstr>
      <vt:lpstr>'A.6 - Elektro - slaboproud'!Oblast_tisku</vt:lpstr>
      <vt:lpstr>'B.1 - Stavební část 2.NP'!Oblast_tisku</vt:lpstr>
      <vt:lpstr>'B.2 - Zdravotně technické...'!Oblast_tisku</vt:lpstr>
      <vt:lpstr>'B.3 - Plynová zařízení'!Oblast_tisku</vt:lpstr>
      <vt:lpstr>'B.4 - Vytápění'!Oblast_tisku</vt:lpstr>
      <vt:lpstr>'B.5 - Elektro-silnoproud'!Oblast_tisku</vt:lpstr>
      <vt:lpstr>'B.6 - Elektro - slaboproud'!Oblast_tisku</vt:lpstr>
      <vt:lpstr>'Rekapitulace stavby'!Oblast_tisku</vt:lpstr>
      <vt:lpstr>Slabobroud!Oblast_tisku</vt:lpstr>
      <vt:lpstr>'Slaboproud 2.NP'!Oblast_tisku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LENKA\Lenka Jandová</dc:creator>
  <cp:lastModifiedBy>Lenka Jandová</cp:lastModifiedBy>
  <dcterms:created xsi:type="dcterms:W3CDTF">2020-08-31T09:05:45Z</dcterms:created>
  <dcterms:modified xsi:type="dcterms:W3CDTF">2020-08-31T09:11:07Z</dcterms:modified>
</cp:coreProperties>
</file>